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ременко\Desktop\Еременко\Программа ОБРАЗОВАНИЕ\Отчет по программе ОБРАЗОВАНИЕ\2023\"/>
    </mc:Choice>
  </mc:AlternateContent>
  <xr:revisionPtr revIDLastSave="0" documentId="13_ncr:1_{FE0EF712-FDF5-4018-9635-97B3C3CE4F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7" i="1" l="1"/>
  <c r="E137" i="1"/>
  <c r="J126" i="1"/>
  <c r="I126" i="1"/>
  <c r="J76" i="1"/>
  <c r="J115" i="1" l="1"/>
  <c r="I115" i="1"/>
  <c r="J104" i="1"/>
  <c r="I104" i="1"/>
  <c r="J65" i="1"/>
  <c r="I65" i="1"/>
  <c r="F115" i="1"/>
  <c r="G115" i="1"/>
  <c r="F65" i="1"/>
  <c r="G65" i="1"/>
  <c r="F104" i="1"/>
  <c r="G104" i="1"/>
  <c r="F157" i="1"/>
  <c r="G157" i="1"/>
  <c r="E157" i="1"/>
  <c r="E115" i="1"/>
  <c r="I103" i="1" l="1"/>
  <c r="E104" i="1"/>
  <c r="E65" i="1"/>
  <c r="F127" i="1"/>
  <c r="F126" i="1" s="1"/>
  <c r="F152" i="1"/>
  <c r="E145" i="1"/>
  <c r="E62" i="1" l="1"/>
  <c r="F29" i="1" l="1"/>
  <c r="G29" i="1"/>
  <c r="E29" i="1"/>
  <c r="E28" i="1" s="1"/>
  <c r="F10" i="1" l="1"/>
  <c r="G10" i="1"/>
  <c r="E10" i="1"/>
  <c r="G148" i="1"/>
  <c r="F95" i="1"/>
  <c r="E95" i="1"/>
  <c r="F145" i="1"/>
  <c r="G145" i="1"/>
  <c r="G95" i="1"/>
  <c r="F76" i="1"/>
  <c r="G76" i="1"/>
  <c r="E76" i="1"/>
  <c r="E64" i="1" s="1"/>
  <c r="I76" i="1"/>
  <c r="I64" i="1" s="1"/>
  <c r="G144" i="1" l="1"/>
  <c r="G64" i="1"/>
  <c r="F64" i="1"/>
  <c r="F28" i="1"/>
  <c r="G28" i="1"/>
  <c r="E59" i="1" l="1"/>
  <c r="F103" i="1" l="1"/>
  <c r="F102" i="1" s="1"/>
  <c r="E17" i="1"/>
  <c r="F34" i="1" l="1"/>
  <c r="G34" i="1"/>
  <c r="E34" i="1"/>
  <c r="E16" i="1" s="1"/>
  <c r="F17" i="1" l="1"/>
  <c r="G17" i="1"/>
  <c r="E152" i="1" l="1"/>
  <c r="E103" i="1" l="1"/>
  <c r="F59" i="1" l="1"/>
  <c r="G59" i="1"/>
  <c r="G152" i="1" l="1"/>
  <c r="F148" i="1"/>
  <c r="F144" i="1" s="1"/>
  <c r="G137" i="1"/>
  <c r="G127" i="1"/>
  <c r="F62" i="1"/>
  <c r="F58" i="1" s="1"/>
  <c r="G62" i="1"/>
  <c r="G58" i="1" s="1"/>
  <c r="F16" i="1"/>
  <c r="G16" i="1"/>
  <c r="F9" i="1" l="1"/>
  <c r="F160" i="1" s="1"/>
  <c r="G9" i="1"/>
  <c r="G126" i="1"/>
  <c r="G103" i="1"/>
  <c r="G102" i="1" l="1"/>
  <c r="J103" i="1" l="1"/>
  <c r="J64" i="1"/>
  <c r="E148" i="1" l="1"/>
  <c r="E144" i="1" s="1"/>
  <c r="G160" i="1" l="1"/>
  <c r="E127" i="1" l="1"/>
  <c r="E126" i="1" l="1"/>
  <c r="E102" i="1" s="1"/>
  <c r="E58" i="1"/>
  <c r="E9" i="1" s="1"/>
  <c r="E160" i="1" l="1"/>
</calcChain>
</file>

<file path=xl/sharedStrings.xml><?xml version="1.0" encoding="utf-8"?>
<sst xmlns="http://schemas.openxmlformats.org/spreadsheetml/2006/main" count="783" uniqueCount="333">
  <si>
    <t>Реализация образовательных программ дошкольного образования</t>
  </si>
  <si>
    <t xml:space="preserve">Реализация образовательных программ  начального общего, основного общего, среднего общего образования </t>
  </si>
  <si>
    <t>1.1.2</t>
  </si>
  <si>
    <t>Развитие инфраструктуры образовательных учреждений</t>
  </si>
  <si>
    <t>Ремонт образовательных учреждений</t>
  </si>
  <si>
    <t>Развитие муниципальной системы оценки качества образования</t>
  </si>
  <si>
    <t>Обеспечение деятельности психолого-медико-педагогической комиссии</t>
  </si>
  <si>
    <t>Поддержка педагогических работников муниципальных образовательных организаций</t>
  </si>
  <si>
    <t>Проведение педагогических конференций, семинаров</t>
  </si>
  <si>
    <t>Проведение интеллектуальных, творческих конкурсов для детей</t>
  </si>
  <si>
    <t>Обеспечение участия обучающихся в областных мероприятиях</t>
  </si>
  <si>
    <t>Организация питания детей в оздоровительных лагерях с дневным пребыванием детей</t>
  </si>
  <si>
    <t>Финансирование питания детей в оздоровительных лагерях с дневным пребыванием детей в части расходных обязательств по договору с Министерством социального развития опеки и попечительства Иркутской области</t>
  </si>
  <si>
    <t>Проведение городских конкурсов, акций</t>
  </si>
  <si>
    <t>Организация временных дополнительных рабочих мест для несовершеннолетних в общеобразовательных учреждениях города</t>
  </si>
  <si>
    <t>Проведение городских конкурсов и мероприятий</t>
  </si>
  <si>
    <t>Проведение спортивных соревнований и состязаний, конкурсов по пожарной безопасности и безопасности дорожного движения</t>
  </si>
  <si>
    <t>Проведение городских мероприятий для обучающихся</t>
  </si>
  <si>
    <t>Предоставление дополнительного образования</t>
  </si>
  <si>
    <t>Предоставление методической и консультационной помощи</t>
  </si>
  <si>
    <t>ИТОГО по программе</t>
  </si>
  <si>
    <t>Наименование подпрограммы муниципальной программы, основного мероприятия, мероприятия</t>
  </si>
  <si>
    <t>Х</t>
  </si>
  <si>
    <t>количество учреждений, в которых проведён ремонт</t>
  </si>
  <si>
    <t>выполнение мероприятий: да – 1, нет - 0</t>
  </si>
  <si>
    <t>выполнение мероприятий: да-1, нет - 0</t>
  </si>
  <si>
    <t>количество участников</t>
  </si>
  <si>
    <t>количество награжденных</t>
  </si>
  <si>
    <t>количество стипендиатов</t>
  </si>
  <si>
    <t>количество обучающихся</t>
  </si>
  <si>
    <t>количество детей</t>
  </si>
  <si>
    <t>количество мероприятий</t>
  </si>
  <si>
    <t>количество созданных рабочих мест</t>
  </si>
  <si>
    <t>Основное мероприятие "Организационно-методическое обеспечение деятельности образовательных учреждений"</t>
  </si>
  <si>
    <t>Проведение муниципальных профессиональных конкурсов, участие в профессиональных конкурсах различного уровня (региональный, федеральный)</t>
  </si>
  <si>
    <t xml:space="preserve">Профессиональная подготовка, переподготовка и повышение квалификации </t>
  </si>
  <si>
    <t>Строительство и реконструкция образовательных учреждений</t>
  </si>
  <si>
    <t>количество учреждений</t>
  </si>
  <si>
    <t>Развитие общего образования в соответствии с требованиями федеральных государственных образовательных стандартов</t>
  </si>
  <si>
    <t>Обеспечение материальной базы  пунктов приема экзаменов</t>
  </si>
  <si>
    <t>функционирование пунктов: да – 1, нет – 0</t>
  </si>
  <si>
    <t>Организация  деятельности психолого-медико-педагогической комиссии</t>
  </si>
  <si>
    <t>обеспечение деятельности комиссии: да-1, нет - 0</t>
  </si>
  <si>
    <t>Проведение августовской педагогической конференции</t>
  </si>
  <si>
    <t>Городской конкурс "Творчество и мастерство"</t>
  </si>
  <si>
    <t>Всероссийская олимпиада школьников</t>
  </si>
  <si>
    <t>количество победителей и призеров</t>
  </si>
  <si>
    <t>Слёт отличников для обучающихся начальных классов</t>
  </si>
  <si>
    <t>Городской конкурс "Ученик года"</t>
  </si>
  <si>
    <t>количество победителей и призёров</t>
  </si>
  <si>
    <t>Интеллектуальный марафон для обучающихся 7 - 8 классов</t>
  </si>
  <si>
    <t>Именная стипендия мэра городского округа обучающимся муниципальных общеобразовательных учреждений</t>
  </si>
  <si>
    <t>Обеспечение участия выпускников 11 классов общеобразовательных учреждений города Тулуна в Губернаторском бале</t>
  </si>
  <si>
    <t>Участие в работе сессии областного детского парламента</t>
  </si>
  <si>
    <t>Конкурс  по профилактике дорожно- транспортного травматизма у детей «Зеленый огонек»</t>
  </si>
  <si>
    <t>Городской конкурс "Юные инспектора движения"</t>
  </si>
  <si>
    <t>количество команд участников</t>
  </si>
  <si>
    <t>Городской туристический слёт школьников</t>
  </si>
  <si>
    <t>Организация и проведение городского праздника "Последний звонок"</t>
  </si>
  <si>
    <t>Конкурс проектов для дошкольников</t>
  </si>
  <si>
    <t>Материально-техническое оснащение образовательных учреждений</t>
  </si>
  <si>
    <t>Встреча мэра с выпускниками медалистами</t>
  </si>
  <si>
    <t>количество награждённых воспитанников</t>
  </si>
  <si>
    <t>Профессиональный праздник "День учителя"</t>
  </si>
  <si>
    <t>Интеллектуальный марафон для обучающихся НОО "Умники и умницы"</t>
  </si>
  <si>
    <t>1.2.1</t>
  </si>
  <si>
    <t>1</t>
  </si>
  <si>
    <t>Спартакиада дошкольников</t>
  </si>
  <si>
    <t>1.4.2.2</t>
  </si>
  <si>
    <t>1.1</t>
  </si>
  <si>
    <t>1.1.1</t>
  </si>
  <si>
    <t>1.2.2</t>
  </si>
  <si>
    <t>1.2.3</t>
  </si>
  <si>
    <t>1.2.3.1</t>
  </si>
  <si>
    <t>Конкурс хорового пения "Битва хоров"</t>
  </si>
  <si>
    <t>1.4.2</t>
  </si>
  <si>
    <t>1.4.2.1</t>
  </si>
  <si>
    <t>1.4.2.3</t>
  </si>
  <si>
    <t>Городская читательская конференция</t>
  </si>
  <si>
    <t>Спортивный праздник "Подведем итоги"</t>
  </si>
  <si>
    <t>Проведение муниципального этапа Президентских состязаний</t>
  </si>
  <si>
    <t>1.2</t>
  </si>
  <si>
    <t>1.3</t>
  </si>
  <si>
    <t>1.3.1</t>
  </si>
  <si>
    <t>1.3.1.1</t>
  </si>
  <si>
    <t>1.3.2</t>
  </si>
  <si>
    <t>1.3.2.1</t>
  </si>
  <si>
    <t>1.4</t>
  </si>
  <si>
    <t>1.4.1</t>
  </si>
  <si>
    <t>1.4.1.1</t>
  </si>
  <si>
    <t>1.4.1.2</t>
  </si>
  <si>
    <t>1.4.3</t>
  </si>
  <si>
    <t>1.5</t>
  </si>
  <si>
    <t>1.6</t>
  </si>
  <si>
    <t>1.7</t>
  </si>
  <si>
    <t>2.1</t>
  </si>
  <si>
    <t>2.1.1</t>
  </si>
  <si>
    <t>2.2</t>
  </si>
  <si>
    <t>3.1</t>
  </si>
  <si>
    <t>2.2.1</t>
  </si>
  <si>
    <t>Конкурс чтецов среди школьников</t>
  </si>
  <si>
    <t>Конкурс чтецов среди дошкольников</t>
  </si>
  <si>
    <t>Спартакиада спортивных клубов ОО</t>
  </si>
  <si>
    <t>Профинансированно за отчетный период, тыс. рублей</t>
  </si>
  <si>
    <t>Плановое значение показателя объема мероприятия</t>
  </si>
  <si>
    <t>ОТЧЕТ</t>
  </si>
  <si>
    <t>№п/п</t>
  </si>
  <si>
    <t>Плановый срок исполнения мероприятия</t>
  </si>
  <si>
    <t>Фактичекский срок исполнения мероприятия</t>
  </si>
  <si>
    <t>Кассовый расход исполнителя, тыс. руб.</t>
  </si>
  <si>
    <t>Наименование показателя объема мероприятия, единица измерения</t>
  </si>
  <si>
    <t>Фактическое значение показателя мероприятия</t>
  </si>
  <si>
    <t>Обоснования причин отклонения  (при наличии)</t>
  </si>
  <si>
    <t>Участие педагогов в  конкурсе WorldSkills Russia</t>
  </si>
  <si>
    <t>Участие в областном конкурсе - фестивале юные инспектора движения "Безопасное колесо"</t>
  </si>
  <si>
    <t>Участие в региональном этапе Всероссийских спортивных  соревнованиях школьников "Президентские состязания"</t>
  </si>
  <si>
    <t>Фестиваль детско-юношеского творчества "Весна Победы"</t>
  </si>
  <si>
    <t>Подпрограмма "Общее и дополнительное образование"</t>
  </si>
  <si>
    <t>1.1.3</t>
  </si>
  <si>
    <t>1.4.4.</t>
  </si>
  <si>
    <t>2</t>
  </si>
  <si>
    <t>Подпрограмма "Способные и талантливые дети"</t>
  </si>
  <si>
    <t>Организация и проведение мероприятий, направленных на поддержку способных и одаренных детей</t>
  </si>
  <si>
    <t>2.1.1.1</t>
  </si>
  <si>
    <t>2.1.1.2</t>
  </si>
  <si>
    <t>2.1.1.3</t>
  </si>
  <si>
    <t>2.1.1.4</t>
  </si>
  <si>
    <t>2.1.1.5</t>
  </si>
  <si>
    <t>2.1.1.6</t>
  </si>
  <si>
    <t>2.1.1.7</t>
  </si>
  <si>
    <t>2.1.2</t>
  </si>
  <si>
    <t>2.1.3</t>
  </si>
  <si>
    <t>2.1.4</t>
  </si>
  <si>
    <t>2.2.1.1</t>
  </si>
  <si>
    <t>2.2.1.2</t>
  </si>
  <si>
    <t>2.2.1.3</t>
  </si>
  <si>
    <t>2.2.1.4</t>
  </si>
  <si>
    <t>Учебные сборы с обучающимися муниципальных общеобразовательных организаций по основам военной службы и начальным знаниям в области обороны</t>
  </si>
  <si>
    <t>2.2.1.5</t>
  </si>
  <si>
    <t>2.2.1.6</t>
  </si>
  <si>
    <t>2.2.1.7</t>
  </si>
  <si>
    <t>2.2.1.8</t>
  </si>
  <si>
    <t>2.2.1.9</t>
  </si>
  <si>
    <t>2.2.2</t>
  </si>
  <si>
    <t>2.2.2.1</t>
  </si>
  <si>
    <t>2.2.2.2</t>
  </si>
  <si>
    <t>2.2.2.3</t>
  </si>
  <si>
    <t>2.2.2.4</t>
  </si>
  <si>
    <t>2.2.2.5</t>
  </si>
  <si>
    <t>3</t>
  </si>
  <si>
    <t>Подпрограмма "Отдых и оздоровление детей"</t>
  </si>
  <si>
    <t>3.1.1</t>
  </si>
  <si>
    <t>3.2</t>
  </si>
  <si>
    <t>3.3</t>
  </si>
  <si>
    <t>4</t>
  </si>
  <si>
    <t>4.1</t>
  </si>
  <si>
    <t>1.1.4</t>
  </si>
  <si>
    <t>Ежемесячное денежное вознаграждение за классное руководство педагогическим работникам</t>
  </si>
  <si>
    <t>количество педагогов</t>
  </si>
  <si>
    <t>1.2.3.2</t>
  </si>
  <si>
    <t>1.2.3.3</t>
  </si>
  <si>
    <t>1.2.3.4</t>
  </si>
  <si>
    <t>1.2.3.5</t>
  </si>
  <si>
    <t>1.2.3.6</t>
  </si>
  <si>
    <t>1.8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</si>
  <si>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</si>
  <si>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</si>
  <si>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</si>
  <si>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</si>
  <si>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</si>
  <si>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</si>
  <si>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</si>
  <si>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</si>
  <si>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Организация питания детей в оздоровительных лагерях с дневным пребыванием детей (летний период)</t>
  </si>
  <si>
    <t>5</t>
  </si>
  <si>
    <t>Основное мероприятие "Обеспечение функционирования модели персонифицированного финансирования дополнительного образования"</t>
  </si>
  <si>
    <t>5.1</t>
  </si>
  <si>
    <t>Реализация дополнительных общеразвивающих программ (персонифицированное финансирование)</t>
  </si>
  <si>
    <t>1.2.1.5</t>
  </si>
  <si>
    <t>1.2.2.1</t>
  </si>
  <si>
    <t>1.2.2.2</t>
  </si>
  <si>
    <t>1.2.3.7</t>
  </si>
  <si>
    <t>1.2.3.8</t>
  </si>
  <si>
    <t>1.2.4</t>
  </si>
  <si>
    <t>1.2.4.1</t>
  </si>
  <si>
    <t>1.2.4.2</t>
  </si>
  <si>
    <t>1.2.1.6</t>
  </si>
  <si>
    <t>1.2.1.7</t>
  </si>
  <si>
    <t>1.2.3.9</t>
  </si>
  <si>
    <t>1.2.3.10</t>
  </si>
  <si>
    <t>1.2.3.11</t>
  </si>
  <si>
    <t>1.2.3.12</t>
  </si>
  <si>
    <t>Организация предоставления образования в муниципальных образовательных организациях</t>
  </si>
  <si>
    <t>1.2.2.3</t>
  </si>
  <si>
    <t>4.2</t>
  </si>
  <si>
    <t>Расход по потребности начисленной заработной платы</t>
  </si>
  <si>
    <t>ОБ ИСПОЛНЕНИИ МЕРОПРИЯТИЙ МУНИЦИПАЛЬНОЙ  ПРОГРАММЫ "ОБРАЗОВАНИЕ"</t>
  </si>
  <si>
    <t>1.1.5</t>
  </si>
  <si>
    <t>Приобретение учебников, учебных пособий, средств обучения и воспитания, необходимых для оснащения муниципальных общеобразовательных организаций в Иркутской области</t>
  </si>
  <si>
    <t>1.4.2.4</t>
  </si>
  <si>
    <t>1.4.2.5</t>
  </si>
  <si>
    <t>1.4.2.6</t>
  </si>
  <si>
    <t>Неделя молодых специалистов</t>
  </si>
  <si>
    <t>Муниципальный конкурс "Современный педагог"</t>
  </si>
  <si>
    <t>Челлендж мастер-классов</t>
  </si>
  <si>
    <t>Поздравление работников сферы образования к юбилейным и памятным датам</t>
  </si>
  <si>
    <t>2.1.1.8</t>
  </si>
  <si>
    <t>Муниципальный интеллектуальный конкурс среди дошкольников "Знай-ка"</t>
  </si>
  <si>
    <t>Фестиваль "Символ года"</t>
  </si>
  <si>
    <t>2.2.3</t>
  </si>
  <si>
    <t>3.2.1</t>
  </si>
  <si>
    <t>Проведение городского конкурса "Лучший оздоровительный лагерь с дневным пребыванием детей"</t>
  </si>
  <si>
    <t>3.2.2</t>
  </si>
  <si>
    <t>Проведение мероприятия в рамках акции "Летний лагерь – территория здоровья"</t>
  </si>
  <si>
    <t>Движение контингента</t>
  </si>
  <si>
    <t>1.2.1.4</t>
  </si>
  <si>
    <t>1.2.1.1</t>
  </si>
  <si>
    <t>1.2.1.2</t>
  </si>
  <si>
    <t>1.2.1.3</t>
  </si>
  <si>
    <t>1.3.1.2</t>
  </si>
  <si>
    <t>4.3</t>
  </si>
  <si>
    <t>4.4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</si>
  <si>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</si>
  <si>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1.2.1.8</t>
  </si>
  <si>
    <t>1.2.1.9</t>
  </si>
  <si>
    <t>1.2.1.10</t>
  </si>
  <si>
    <t>1.2.3.13</t>
  </si>
  <si>
    <t>1.2.3.14</t>
  </si>
  <si>
    <t>1.2.3.15</t>
  </si>
  <si>
    <t>1.2.3.16</t>
  </si>
  <si>
    <t>1.2.3.17</t>
  </si>
  <si>
    <t>1.2.3.18</t>
  </si>
  <si>
    <t>1.2.3.19</t>
  </si>
  <si>
    <t>1.2.3.20</t>
  </si>
  <si>
    <t>Участие в XIV областном слете дружин юных пожарных</t>
  </si>
  <si>
    <t>Городской конкурс "Тулунский класс"</t>
  </si>
  <si>
    <t xml:space="preserve">Средства выделены в декабре 2022 года </t>
  </si>
  <si>
    <t>01.2023-12.2023</t>
  </si>
  <si>
    <t>Объем финансирования предусмотренный на 2023 год, тыс. рублей</t>
  </si>
  <si>
    <t>Ремонт отопления спортивного зала в МБОУ СОШ №6</t>
  </si>
  <si>
    <t>Ремонт дверей, окон в МБДОУ "Детский сад "Алёнушка"</t>
  </si>
  <si>
    <t>Укладка резинового покрытия дорожки для самокатов в МБДОУ "Детский сад "Алёнушка"</t>
  </si>
  <si>
    <t>Замена дверей, окон в МБДОУ "ЦРР - детский сад "Гармония"</t>
  </si>
  <si>
    <t>Замена дверей, окон в МБДОУ "Детский сад "Мальвина"</t>
  </si>
  <si>
    <t>Замена дверей, окон в МБДОУ "Детский сад "Радуга"</t>
  </si>
  <si>
    <t>02.2023-12.2023</t>
  </si>
  <si>
    <t>03.2023-12.2023</t>
  </si>
  <si>
    <t>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</si>
  <si>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Разработка ПСД на строительство стадиона СОШ №4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</si>
  <si>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на территории Иркутской области</t>
  </si>
  <si>
    <t xml:space="preserve">Приобретение средств обучения и воспитания, необходимых для оснащения муниципальных дошкольных образовательных организаций в Иркутской области при создании в них дополнительных мест для детей в возрасте до семи лет </t>
  </si>
  <si>
    <t>Брендирование, приобретение мебели, оформление кабинетов для размещения "Точек роста" в МБОУ СОШ №1</t>
  </si>
  <si>
    <t>Брендирование, приобретение мебели, оформление кабинетов для размещения "Точек роста" в МБОУ СОШ №2</t>
  </si>
  <si>
    <t>Брендирование, приобретение мебели, оформление кабинетов для размещения "Точек роста" в МБОУ СОШ №25</t>
  </si>
  <si>
    <t>Приобретение электрической плиты для пищеблока, находящегося по адресу: ул. Речная, 94; в МБДОУ "Детский сад "Алёнушка"</t>
  </si>
  <si>
    <t>Установка оборудования вентиляционной системы в МБДОУ "Детский сад "Лучик"</t>
  </si>
  <si>
    <t>Приобретение дренажного погружного насоса для канализационной системы учреждения в МБДОУ "Детский сад "Радуга"</t>
  </si>
  <si>
    <t>Проведение мероприятий в образовательных учреждениях направленных на устранение нарушений пожарной и гигиенической направленности</t>
  </si>
  <si>
    <t>Приобретение комплектующих для осуществления ремонта АПС, видеонаблюдения и т.д.</t>
  </si>
  <si>
    <t>Услуги по проведению независимой оценки качества условий осуществления образовательной деятельности муниципальных образовательных организаций, расположенных на территории города Тулуна и находящихся в ведении исполнительных органов местного самоуправления в 2023 году</t>
  </si>
  <si>
    <t>Педагогическая конференция "Наставничество как механизм повышения профессионального мастерства"</t>
  </si>
  <si>
    <t>1.4.1.3</t>
  </si>
  <si>
    <t>1.4.1.4</t>
  </si>
  <si>
    <t>Педагогическая конференция "Функциональная грамотность - ресурс в достижении нового качества обучения"</t>
  </si>
  <si>
    <t>1.4.1.5</t>
  </si>
  <si>
    <t>Методическая неделя по проведению оценочных процедур</t>
  </si>
  <si>
    <t>1.4.1.6</t>
  </si>
  <si>
    <t>Методическая неделя классных руководителей</t>
  </si>
  <si>
    <t>1.4.1.7</t>
  </si>
  <si>
    <t>Серия видеоинтервью "Педагогическая семья"</t>
  </si>
  <si>
    <t>1.4.1.8</t>
  </si>
  <si>
    <t>Цикл публикаций "Великое имя - ПЕДАГОГ"</t>
  </si>
  <si>
    <t>1.4.1.9</t>
  </si>
  <si>
    <t>Торжественное открытие Года педагога и наставника</t>
  </si>
  <si>
    <t>1.4.2.7</t>
  </si>
  <si>
    <t>1.4.2.8</t>
  </si>
  <si>
    <t>1.4.2.9</t>
  </si>
  <si>
    <t>1.4.2.10</t>
  </si>
  <si>
    <t>1.4.2.11</t>
  </si>
  <si>
    <t>1.4.2.12</t>
  </si>
  <si>
    <t>Спортивный драйв "Педагогическая сила"</t>
  </si>
  <si>
    <t>Аукцион психолого-педагогических идей: «Знаешь сам - поделись с другим» (интересные приемы, формы, методы)</t>
  </si>
  <si>
    <t>Муниципальный конкурс «Ярмарка педагогических идей»</t>
  </si>
  <si>
    <t>Квест –игра «Психологическая разгрузка» для педагогов муниципалитета</t>
  </si>
  <si>
    <t>Фотоконкурс "Мой любимый учитель"</t>
  </si>
  <si>
    <t>Конкурс рисунков "Моя первая учительница"</t>
  </si>
  <si>
    <t>Обеспечение бесплатным двухразовым питанием обучающихся с ограниченными возможностями здоровья в муниципальных общеобразовательных учреждениях в Иркутской области</t>
  </si>
  <si>
    <t xml:space="preserve">Осуществление областных государственных полномочий  по обеспечению бесплатным двухразовым питанием детей-инвалидов </t>
  </si>
  <si>
    <t>Обеспечение бесплатным питьевым молоком обучающихся 1-4 классов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</si>
  <si>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</si>
  <si>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1.9</t>
  </si>
  <si>
    <t>Финансовая поддержка реализации инициативных проектов</t>
  </si>
  <si>
    <t>1.9.1</t>
  </si>
  <si>
    <t>Инициативный проект "Безопасный самокат"</t>
  </si>
  <si>
    <t>1.9.2</t>
  </si>
  <si>
    <t>Инициативный проект Центр цифрового образования "Время новых возможностей"</t>
  </si>
  <si>
    <t>1.9.3</t>
  </si>
  <si>
    <t>Инициативный проект "Реконструкция и благоустройство памятника истории Я.К. Шлеппо"</t>
  </si>
  <si>
    <t>1.9.4</t>
  </si>
  <si>
    <t>Инициативный проект Кировск, Тулун "Растём вместе"</t>
  </si>
  <si>
    <t>1.9.5</t>
  </si>
  <si>
    <t>Инициативный проект "Славянка"</t>
  </si>
  <si>
    <t>1.9.6</t>
  </si>
  <si>
    <t>Инициативный проект "Чудеса под Новый год"</t>
  </si>
  <si>
    <t>Участие в XXIII областном конкурсе "Лучший ученик года"</t>
  </si>
  <si>
    <t>3.1.2</t>
  </si>
  <si>
    <t>Ремонт и утепление окон в МБДОУ "Детский сад "Радуга"</t>
  </si>
  <si>
    <t xml:space="preserve">Устранение провала на территории МБОУ СОШ №25 </t>
  </si>
  <si>
    <t>1.2.2.1.1</t>
  </si>
  <si>
    <t>Выполнение работ по строительству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</si>
  <si>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1.2.2.1.2</t>
  </si>
  <si>
    <t xml:space="preserve">Приобретение оборудования, предусмотренного проектом на 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  </t>
  </si>
  <si>
    <t>Развитие материально-технической базы в МАУ ДО города Тулуна "Центр развития творчества детей и юношества «Кристалл"</t>
  </si>
  <si>
    <t>Участие в открытом фестивале театрального искусства "Байкальская театральная палитра" в номинации "Живое слово"</t>
  </si>
  <si>
    <t>Участие в слете регионального отделения общероссийского общественно-государственного движения детей и молодежи «Движение первых» Иркутской области</t>
  </si>
  <si>
    <t>Участие в межрегиональном байкальском детском форуме</t>
  </si>
  <si>
    <t>01.2023-09.2023</t>
  </si>
  <si>
    <t>Ремонт подвала, второго этажа в МАДОУ "Детский сад "Лучик"</t>
  </si>
  <si>
    <r>
      <t xml:space="preserve">по состоянию на </t>
    </r>
    <r>
      <rPr>
        <b/>
        <u/>
        <sz val="10"/>
        <color theme="1"/>
        <rFont val="Times New Roman"/>
        <family val="1"/>
        <charset val="204"/>
      </rPr>
      <t>01.01.2024 года</t>
    </r>
  </si>
  <si>
    <t>03.2023-09.2023</t>
  </si>
  <si>
    <t>1.4.1.10</t>
  </si>
  <si>
    <t>Торжественное закрытие Года педагога и наставника</t>
  </si>
  <si>
    <t>2.1.1.9</t>
  </si>
  <si>
    <t>10.2023-12.2023</t>
  </si>
  <si>
    <t>Муниципальный конкурс "Битва орлят"</t>
  </si>
  <si>
    <t>2.1.3.9</t>
  </si>
  <si>
    <t>Участие в региональном образовательном форуме "Медиаточка. Байкал"</t>
  </si>
  <si>
    <t>5.2</t>
  </si>
  <si>
    <t>Обеспечение услуг дополнительного образования, включенных в муниципальный социальный заказ</t>
  </si>
  <si>
    <t>27996,7</t>
  </si>
  <si>
    <t>28374,5</t>
  </si>
  <si>
    <t>25519,6</t>
  </si>
  <si>
    <t>Выполнение программы - 81,2%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</si>
</sst>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sz val="10"/>
      <name val="Courier New"/>
      <family val="3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7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8" fillId="0" borderId="13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64" fontId="8" fillId="0" borderId="10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/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8"/>
  <sheetViews>
    <sheetView tabSelected="1" workbookViewId="0">
      <selection activeCell="B7" sqref="B7"/>
    </sheetView>
  </sheetViews>
  <sheetFormatPr defaultColWidth="8.85546875" defaultRowHeight="12.75" x14ac:dyDescent="0.2"/>
  <cols>
    <col min="1" max="1" width="12.7109375" style="1" customWidth="1"/>
    <col min="2" max="2" width="26.140625" style="5" customWidth="1"/>
    <col min="3" max="3" width="21.140625" style="2" customWidth="1"/>
    <col min="4" max="4" width="21.28515625" style="3" customWidth="1"/>
    <col min="5" max="5" width="16.85546875" style="3" customWidth="1"/>
    <col min="6" max="6" width="19.85546875" style="8" customWidth="1"/>
    <col min="7" max="7" width="18" style="8" customWidth="1"/>
    <col min="8" max="8" width="19.28515625" style="20" customWidth="1"/>
    <col min="9" max="9" width="15" style="20" customWidth="1"/>
    <col min="10" max="10" width="23.5703125" style="6" customWidth="1"/>
    <col min="11" max="11" width="25" style="18" customWidth="1"/>
    <col min="12" max="16384" width="8.85546875" style="4"/>
  </cols>
  <sheetData>
    <row r="1" spans="1:12" x14ac:dyDescent="0.2">
      <c r="B1" s="2"/>
      <c r="C1" s="13"/>
      <c r="D1" s="13"/>
      <c r="E1" s="2"/>
      <c r="F1" s="2"/>
      <c r="G1" s="2"/>
      <c r="H1" s="16"/>
      <c r="I1" s="7"/>
      <c r="J1" s="4"/>
      <c r="K1" s="14"/>
    </row>
    <row r="2" spans="1:12" x14ac:dyDescent="0.2">
      <c r="B2" s="2"/>
      <c r="C2" s="13"/>
      <c r="D2" s="13"/>
      <c r="E2" s="2"/>
      <c r="F2" s="2"/>
      <c r="G2" s="2"/>
      <c r="H2" s="16"/>
      <c r="I2" s="7"/>
      <c r="J2" s="20"/>
      <c r="K2" s="19"/>
    </row>
    <row r="3" spans="1:12" ht="15" customHeight="1" x14ac:dyDescent="0.2">
      <c r="A3" s="57" t="s">
        <v>105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15" customHeight="1" x14ac:dyDescent="0.2">
      <c r="A4" s="57" t="s">
        <v>196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15" customHeight="1" x14ac:dyDescent="0.2">
      <c r="A5" s="57" t="s">
        <v>318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2" s="10" customFormat="1" x14ac:dyDescent="0.2">
      <c r="H6" s="17"/>
      <c r="K6" s="17"/>
    </row>
    <row r="7" spans="1:12" s="10" customFormat="1" ht="90" customHeight="1" x14ac:dyDescent="0.2">
      <c r="A7" s="59" t="s">
        <v>106</v>
      </c>
      <c r="B7" s="11" t="s">
        <v>21</v>
      </c>
      <c r="C7" s="11" t="s">
        <v>107</v>
      </c>
      <c r="D7" s="11" t="s">
        <v>108</v>
      </c>
      <c r="E7" s="15" t="s">
        <v>238</v>
      </c>
      <c r="F7" s="11" t="s">
        <v>103</v>
      </c>
      <c r="G7" s="11" t="s">
        <v>109</v>
      </c>
      <c r="H7" s="11" t="s">
        <v>110</v>
      </c>
      <c r="I7" s="11" t="s">
        <v>104</v>
      </c>
      <c r="J7" s="60" t="s">
        <v>111</v>
      </c>
      <c r="K7" s="11" t="s">
        <v>112</v>
      </c>
    </row>
    <row r="8" spans="1:12" s="10" customFormat="1" x14ac:dyDescent="0.2">
      <c r="A8" s="61">
        <v>1</v>
      </c>
      <c r="B8" s="35">
        <v>2</v>
      </c>
      <c r="C8" s="35">
        <v>3</v>
      </c>
      <c r="D8" s="35">
        <v>4</v>
      </c>
      <c r="E8" s="15">
        <v>5</v>
      </c>
      <c r="F8" s="11">
        <v>6</v>
      </c>
      <c r="G8" s="35">
        <v>7</v>
      </c>
      <c r="H8" s="11">
        <v>8</v>
      </c>
      <c r="I8" s="11">
        <v>9</v>
      </c>
      <c r="J8" s="62">
        <v>10</v>
      </c>
      <c r="K8" s="11">
        <v>11</v>
      </c>
    </row>
    <row r="9" spans="1:12" s="10" customFormat="1" ht="40.5" x14ac:dyDescent="0.2">
      <c r="A9" s="63" t="s">
        <v>66</v>
      </c>
      <c r="B9" s="26" t="s">
        <v>117</v>
      </c>
      <c r="C9" s="27" t="s">
        <v>237</v>
      </c>
      <c r="D9" s="27" t="s">
        <v>237</v>
      </c>
      <c r="E9" s="64">
        <f>SUM(E10+E16+E58+E64+E91+E92+E93+E94+E95)</f>
        <v>1483293.5000000002</v>
      </c>
      <c r="F9" s="64">
        <f>SUM(F10+F16+F58+F64+F91+F92+F93+F94+F95)</f>
        <v>1202119.3999999999</v>
      </c>
      <c r="G9" s="64">
        <f t="shared" ref="G9" si="0">SUM(G10+G16+G58+G64+G91+G92+G93+G94+G95)</f>
        <v>1198569.7</v>
      </c>
      <c r="H9" s="28" t="s">
        <v>22</v>
      </c>
      <c r="I9" s="28" t="s">
        <v>22</v>
      </c>
      <c r="J9" s="28"/>
      <c r="K9" s="28"/>
      <c r="L9" s="24"/>
    </row>
    <row r="10" spans="1:12" s="10" customFormat="1" ht="81" x14ac:dyDescent="0.2">
      <c r="A10" s="25" t="s">
        <v>69</v>
      </c>
      <c r="B10" s="9" t="s">
        <v>192</v>
      </c>
      <c r="C10" s="27" t="s">
        <v>237</v>
      </c>
      <c r="D10" s="27" t="s">
        <v>237</v>
      </c>
      <c r="E10" s="65">
        <f>SUM(E11+E12+E13+E14+E15)</f>
        <v>1122067.5</v>
      </c>
      <c r="F10" s="65">
        <f>SUM(F11+F12+F13+F14+F15)</f>
        <v>1122065.1000000001</v>
      </c>
      <c r="G10" s="65">
        <f>SUM(G11+G12+G13+G14+G15)</f>
        <v>1121990.7</v>
      </c>
      <c r="H10" s="30" t="s">
        <v>22</v>
      </c>
      <c r="I10" s="30" t="s">
        <v>22</v>
      </c>
      <c r="J10" s="30" t="s">
        <v>22</v>
      </c>
      <c r="K10" s="30"/>
      <c r="L10" s="24"/>
    </row>
    <row r="11" spans="1:12" s="10" customFormat="1" ht="68.25" customHeight="1" x14ac:dyDescent="0.2">
      <c r="A11" s="25" t="s">
        <v>70</v>
      </c>
      <c r="B11" s="9" t="s">
        <v>0</v>
      </c>
      <c r="C11" s="27" t="s">
        <v>237</v>
      </c>
      <c r="D11" s="27" t="s">
        <v>237</v>
      </c>
      <c r="E11" s="55">
        <v>413957.4</v>
      </c>
      <c r="F11" s="37">
        <v>413955.2</v>
      </c>
      <c r="G11" s="37">
        <v>413955.2</v>
      </c>
      <c r="H11" s="30" t="s">
        <v>30</v>
      </c>
      <c r="I11" s="30">
        <v>2900</v>
      </c>
      <c r="J11" s="30">
        <v>1327</v>
      </c>
      <c r="K11" s="30" t="s">
        <v>214</v>
      </c>
      <c r="L11" s="24"/>
    </row>
    <row r="12" spans="1:12" s="10" customFormat="1" ht="94.5" customHeight="1" x14ac:dyDescent="0.2">
      <c r="A12" s="25" t="s">
        <v>2</v>
      </c>
      <c r="B12" s="9" t="s">
        <v>1</v>
      </c>
      <c r="C12" s="27" t="s">
        <v>237</v>
      </c>
      <c r="D12" s="27" t="s">
        <v>237</v>
      </c>
      <c r="E12" s="23">
        <v>567641.1</v>
      </c>
      <c r="F12" s="37">
        <v>567641.1</v>
      </c>
      <c r="G12" s="37">
        <v>567596.6</v>
      </c>
      <c r="H12" s="30" t="s">
        <v>30</v>
      </c>
      <c r="I12" s="30">
        <v>6050</v>
      </c>
      <c r="J12" s="30">
        <v>5616</v>
      </c>
      <c r="K12" s="30" t="s">
        <v>214</v>
      </c>
      <c r="L12" s="24"/>
    </row>
    <row r="13" spans="1:12" ht="40.5" x14ac:dyDescent="0.2">
      <c r="A13" s="25" t="s">
        <v>118</v>
      </c>
      <c r="B13" s="9" t="s">
        <v>18</v>
      </c>
      <c r="C13" s="27" t="s">
        <v>237</v>
      </c>
      <c r="D13" s="27" t="s">
        <v>237</v>
      </c>
      <c r="E13" s="55">
        <v>109590.3</v>
      </c>
      <c r="F13" s="55">
        <v>109590.3</v>
      </c>
      <c r="G13" s="38">
        <v>109560.4</v>
      </c>
      <c r="H13" s="30" t="s">
        <v>30</v>
      </c>
      <c r="I13" s="30">
        <v>2450</v>
      </c>
      <c r="J13" s="30">
        <v>1755</v>
      </c>
      <c r="K13" s="30" t="s">
        <v>214</v>
      </c>
    </row>
    <row r="14" spans="1:12" s="40" customFormat="1" ht="67.5" x14ac:dyDescent="0.2">
      <c r="A14" s="25" t="s">
        <v>156</v>
      </c>
      <c r="B14" s="9" t="s">
        <v>157</v>
      </c>
      <c r="C14" s="27" t="s">
        <v>237</v>
      </c>
      <c r="D14" s="27" t="s">
        <v>237</v>
      </c>
      <c r="E14" s="23">
        <v>27996.7</v>
      </c>
      <c r="F14" s="37">
        <v>27996.7</v>
      </c>
      <c r="G14" s="52" t="s">
        <v>329</v>
      </c>
      <c r="H14" s="30" t="s">
        <v>158</v>
      </c>
      <c r="I14" s="30">
        <v>241</v>
      </c>
      <c r="J14" s="30">
        <v>241</v>
      </c>
      <c r="K14" s="30" t="s">
        <v>195</v>
      </c>
      <c r="L14" s="39"/>
    </row>
    <row r="15" spans="1:12" s="40" customFormat="1" ht="148.5" x14ac:dyDescent="0.2">
      <c r="A15" s="25" t="s">
        <v>197</v>
      </c>
      <c r="B15" s="9" t="s">
        <v>222</v>
      </c>
      <c r="C15" s="27" t="s">
        <v>245</v>
      </c>
      <c r="D15" s="27" t="s">
        <v>245</v>
      </c>
      <c r="E15" s="23">
        <v>2882</v>
      </c>
      <c r="F15" s="37">
        <v>2881.8</v>
      </c>
      <c r="G15" s="37">
        <v>2881.8</v>
      </c>
      <c r="H15" s="30" t="s">
        <v>158</v>
      </c>
      <c r="I15" s="30">
        <v>8</v>
      </c>
      <c r="J15" s="30">
        <v>8</v>
      </c>
      <c r="K15" s="30"/>
      <c r="L15" s="39"/>
    </row>
    <row r="16" spans="1:12" ht="54" x14ac:dyDescent="0.2">
      <c r="A16" s="25" t="s">
        <v>81</v>
      </c>
      <c r="B16" s="9" t="s">
        <v>3</v>
      </c>
      <c r="C16" s="27" t="s">
        <v>237</v>
      </c>
      <c r="D16" s="27" t="s">
        <v>237</v>
      </c>
      <c r="E16" s="23">
        <f>SUM(E17+E28+E34+E55)</f>
        <v>317810.59999999998</v>
      </c>
      <c r="F16" s="23">
        <f>SUM(F17+F28+F34+F55)</f>
        <v>36654.400000000001</v>
      </c>
      <c r="G16" s="23">
        <f>SUM(G17+G28+G34+G55)</f>
        <v>36654.400000000001</v>
      </c>
      <c r="H16" s="30" t="s">
        <v>23</v>
      </c>
      <c r="I16" s="30">
        <v>3</v>
      </c>
      <c r="J16" s="30">
        <v>6</v>
      </c>
      <c r="K16" s="30"/>
    </row>
    <row r="17" spans="1:13" ht="54" x14ac:dyDescent="0.2">
      <c r="A17" s="25" t="s">
        <v>65</v>
      </c>
      <c r="B17" s="9" t="s">
        <v>4</v>
      </c>
      <c r="C17" s="27" t="s">
        <v>237</v>
      </c>
      <c r="D17" s="27" t="s">
        <v>237</v>
      </c>
      <c r="E17" s="22">
        <f>SUM(E18+E19+E20+E21+E22+E23+E24+E25+E26+E27)</f>
        <v>1956.3999999999999</v>
      </c>
      <c r="F17" s="22">
        <f t="shared" ref="F17:G17" si="1">SUM(F18+F19+F20+F21+F22+F23+F24+F25+F26+F27)</f>
        <v>1956.3999999999999</v>
      </c>
      <c r="G17" s="22">
        <f t="shared" si="1"/>
        <v>1956.3999999999999</v>
      </c>
      <c r="H17" s="30" t="s">
        <v>23</v>
      </c>
      <c r="I17" s="30">
        <v>0</v>
      </c>
      <c r="J17" s="30">
        <v>6</v>
      </c>
      <c r="K17" s="30"/>
      <c r="L17" s="66"/>
      <c r="M17" s="66"/>
    </row>
    <row r="18" spans="1:13" ht="44.25" customHeight="1" x14ac:dyDescent="0.2">
      <c r="A18" s="25" t="s">
        <v>216</v>
      </c>
      <c r="B18" s="9" t="s">
        <v>239</v>
      </c>
      <c r="C18" s="27" t="s">
        <v>319</v>
      </c>
      <c r="D18" s="27" t="s">
        <v>319</v>
      </c>
      <c r="E18" s="38">
        <v>435</v>
      </c>
      <c r="F18" s="38">
        <v>435</v>
      </c>
      <c r="G18" s="37">
        <v>435</v>
      </c>
      <c r="H18" s="30" t="s">
        <v>25</v>
      </c>
      <c r="I18" s="30">
        <v>1</v>
      </c>
      <c r="J18" s="30">
        <v>1</v>
      </c>
      <c r="K18" s="30"/>
      <c r="L18" s="66"/>
    </row>
    <row r="19" spans="1:13" ht="42.75" customHeight="1" x14ac:dyDescent="0.2">
      <c r="A19" s="41" t="s">
        <v>217</v>
      </c>
      <c r="B19" s="9" t="s">
        <v>240</v>
      </c>
      <c r="C19" s="27" t="s">
        <v>319</v>
      </c>
      <c r="D19" s="27" t="s">
        <v>319</v>
      </c>
      <c r="E19" s="22">
        <v>117</v>
      </c>
      <c r="F19" s="38">
        <v>117</v>
      </c>
      <c r="G19" s="38">
        <v>117</v>
      </c>
      <c r="H19" s="30" t="s">
        <v>25</v>
      </c>
      <c r="I19" s="30">
        <v>1</v>
      </c>
      <c r="J19" s="30">
        <v>1</v>
      </c>
      <c r="K19" s="30"/>
    </row>
    <row r="20" spans="1:13" ht="69" customHeight="1" x14ac:dyDescent="0.2">
      <c r="A20" s="41" t="s">
        <v>218</v>
      </c>
      <c r="B20" s="9" t="s">
        <v>241</v>
      </c>
      <c r="C20" s="27" t="s">
        <v>319</v>
      </c>
      <c r="D20" s="27" t="s">
        <v>319</v>
      </c>
      <c r="E20" s="22">
        <v>50</v>
      </c>
      <c r="F20" s="38">
        <v>50</v>
      </c>
      <c r="G20" s="38">
        <v>50</v>
      </c>
      <c r="H20" s="30" t="s">
        <v>25</v>
      </c>
      <c r="I20" s="30">
        <v>1</v>
      </c>
      <c r="J20" s="30">
        <v>1</v>
      </c>
      <c r="K20" s="30"/>
    </row>
    <row r="21" spans="1:13" ht="44.25" customHeight="1" x14ac:dyDescent="0.2">
      <c r="A21" s="41" t="s">
        <v>215</v>
      </c>
      <c r="B21" s="9" t="s">
        <v>242</v>
      </c>
      <c r="C21" s="27" t="s">
        <v>246</v>
      </c>
      <c r="D21" s="27" t="s">
        <v>246</v>
      </c>
      <c r="E21" s="22">
        <v>429.1</v>
      </c>
      <c r="F21" s="38">
        <v>429.1</v>
      </c>
      <c r="G21" s="38">
        <v>429.1</v>
      </c>
      <c r="H21" s="30" t="s">
        <v>25</v>
      </c>
      <c r="I21" s="30">
        <v>1</v>
      </c>
      <c r="J21" s="30">
        <v>1</v>
      </c>
      <c r="K21" s="30"/>
    </row>
    <row r="22" spans="1:13" s="43" customFormat="1" ht="40.5" x14ac:dyDescent="0.25">
      <c r="A22" s="41" t="s">
        <v>178</v>
      </c>
      <c r="B22" s="9" t="s">
        <v>243</v>
      </c>
      <c r="C22" s="27" t="s">
        <v>319</v>
      </c>
      <c r="D22" s="27" t="s">
        <v>319</v>
      </c>
      <c r="E22" s="22">
        <v>619.70000000000005</v>
      </c>
      <c r="F22" s="38">
        <v>619.70000000000005</v>
      </c>
      <c r="G22" s="38">
        <v>619.70000000000005</v>
      </c>
      <c r="H22" s="30" t="s">
        <v>25</v>
      </c>
      <c r="I22" s="30">
        <v>1</v>
      </c>
      <c r="J22" s="30">
        <v>1</v>
      </c>
      <c r="K22" s="42"/>
    </row>
    <row r="23" spans="1:13" s="43" customFormat="1" ht="40.5" x14ac:dyDescent="0.25">
      <c r="A23" s="41" t="s">
        <v>186</v>
      </c>
      <c r="B23" s="9" t="s">
        <v>244</v>
      </c>
      <c r="C23" s="27" t="s">
        <v>319</v>
      </c>
      <c r="D23" s="27" t="s">
        <v>319</v>
      </c>
      <c r="E23" s="22">
        <v>167.8</v>
      </c>
      <c r="F23" s="38">
        <v>167.8</v>
      </c>
      <c r="G23" s="38">
        <v>167.8</v>
      </c>
      <c r="H23" s="30" t="s">
        <v>25</v>
      </c>
      <c r="I23" s="30">
        <v>1</v>
      </c>
      <c r="J23" s="30">
        <v>1</v>
      </c>
      <c r="K23" s="42"/>
    </row>
    <row r="24" spans="1:13" s="43" customFormat="1" ht="40.5" x14ac:dyDescent="0.25">
      <c r="A24" s="41" t="s">
        <v>187</v>
      </c>
      <c r="B24" s="9" t="s">
        <v>306</v>
      </c>
      <c r="C24" s="27" t="s">
        <v>319</v>
      </c>
      <c r="D24" s="27" t="s">
        <v>319</v>
      </c>
      <c r="E24" s="22">
        <v>79</v>
      </c>
      <c r="F24" s="38">
        <v>79</v>
      </c>
      <c r="G24" s="38">
        <v>79</v>
      </c>
      <c r="H24" s="30" t="s">
        <v>25</v>
      </c>
      <c r="I24" s="30">
        <v>1</v>
      </c>
      <c r="J24" s="30">
        <v>1</v>
      </c>
      <c r="K24" s="42"/>
    </row>
    <row r="25" spans="1:13" s="43" customFormat="1" ht="53.25" customHeight="1" x14ac:dyDescent="0.25">
      <c r="A25" s="25" t="s">
        <v>223</v>
      </c>
      <c r="B25" s="9" t="s">
        <v>307</v>
      </c>
      <c r="C25" s="27" t="s">
        <v>319</v>
      </c>
      <c r="D25" s="27" t="s">
        <v>319</v>
      </c>
      <c r="E25" s="22">
        <v>58.8</v>
      </c>
      <c r="F25" s="37">
        <v>58.8</v>
      </c>
      <c r="G25" s="37">
        <v>58.8</v>
      </c>
      <c r="H25" s="30" t="s">
        <v>25</v>
      </c>
      <c r="I25" s="44">
        <v>1</v>
      </c>
      <c r="J25" s="30">
        <v>1</v>
      </c>
      <c r="K25" s="42"/>
    </row>
    <row r="26" spans="1:13" s="43" customFormat="1" ht="40.5" hidden="1" x14ac:dyDescent="0.25">
      <c r="A26" s="25" t="s">
        <v>224</v>
      </c>
      <c r="B26" s="9"/>
      <c r="C26" s="27"/>
      <c r="D26" s="27" t="s">
        <v>316</v>
      </c>
      <c r="E26" s="22"/>
      <c r="F26" s="37"/>
      <c r="G26" s="37"/>
      <c r="H26" s="30" t="s">
        <v>25</v>
      </c>
      <c r="I26" s="44">
        <v>1</v>
      </c>
      <c r="J26" s="30">
        <v>1</v>
      </c>
      <c r="K26" s="42"/>
    </row>
    <row r="27" spans="1:13" s="43" customFormat="1" ht="40.5" hidden="1" x14ac:dyDescent="0.25">
      <c r="A27" s="25" t="s">
        <v>225</v>
      </c>
      <c r="B27" s="9"/>
      <c r="C27" s="27"/>
      <c r="D27" s="27" t="s">
        <v>316</v>
      </c>
      <c r="E27" s="22"/>
      <c r="F27" s="37"/>
      <c r="G27" s="37"/>
      <c r="H27" s="30" t="s">
        <v>25</v>
      </c>
      <c r="I27" s="44">
        <v>1</v>
      </c>
      <c r="J27" s="30">
        <v>0</v>
      </c>
      <c r="K27" s="30"/>
    </row>
    <row r="28" spans="1:13" s="43" customFormat="1" ht="54" x14ac:dyDescent="0.25">
      <c r="A28" s="41" t="s">
        <v>71</v>
      </c>
      <c r="B28" s="9" t="s">
        <v>36</v>
      </c>
      <c r="C28" s="27" t="s">
        <v>237</v>
      </c>
      <c r="D28" s="27" t="s">
        <v>237</v>
      </c>
      <c r="E28" s="33">
        <f>SUM(E29+E32+E33)</f>
        <v>301859.09999999998</v>
      </c>
      <c r="F28" s="33">
        <f t="shared" ref="F28:G28" si="2">SUM(F29+F32+F33)</f>
        <v>20732.2</v>
      </c>
      <c r="G28" s="33">
        <f t="shared" si="2"/>
        <v>20732.2</v>
      </c>
      <c r="H28" s="44" t="s">
        <v>37</v>
      </c>
      <c r="I28" s="44">
        <v>1</v>
      </c>
      <c r="J28" s="30">
        <v>1</v>
      </c>
      <c r="K28" s="30"/>
    </row>
    <row r="29" spans="1:13" s="43" customFormat="1" ht="153.75" customHeight="1" x14ac:dyDescent="0.25">
      <c r="A29" s="25" t="s">
        <v>179</v>
      </c>
      <c r="B29" s="9" t="s">
        <v>247</v>
      </c>
      <c r="C29" s="27" t="s">
        <v>237</v>
      </c>
      <c r="D29" s="27" t="s">
        <v>237</v>
      </c>
      <c r="E29" s="22">
        <f>E30+E31</f>
        <v>301859.09999999998</v>
      </c>
      <c r="F29" s="22">
        <f t="shared" ref="F29:G29" si="3">F30+F31</f>
        <v>20732.2</v>
      </c>
      <c r="G29" s="22">
        <f t="shared" si="3"/>
        <v>20732.2</v>
      </c>
      <c r="H29" s="44" t="s">
        <v>37</v>
      </c>
      <c r="I29" s="30">
        <v>1</v>
      </c>
      <c r="J29" s="30">
        <v>1</v>
      </c>
      <c r="K29" s="30"/>
    </row>
    <row r="30" spans="1:13" s="43" customFormat="1" ht="169.5" customHeight="1" x14ac:dyDescent="0.25">
      <c r="A30" s="25" t="s">
        <v>308</v>
      </c>
      <c r="B30" s="9" t="s">
        <v>309</v>
      </c>
      <c r="C30" s="27" t="s">
        <v>237</v>
      </c>
      <c r="D30" s="27" t="s">
        <v>237</v>
      </c>
      <c r="E30" s="22">
        <v>258096.3</v>
      </c>
      <c r="F30" s="22">
        <v>0</v>
      </c>
      <c r="G30" s="22">
        <v>0</v>
      </c>
      <c r="H30" s="44" t="s">
        <v>37</v>
      </c>
      <c r="I30" s="30">
        <v>1</v>
      </c>
      <c r="J30" s="30">
        <v>1</v>
      </c>
      <c r="K30" s="30"/>
    </row>
    <row r="31" spans="1:13" s="43" customFormat="1" ht="203.25" customHeight="1" x14ac:dyDescent="0.25">
      <c r="A31" s="25" t="s">
        <v>310</v>
      </c>
      <c r="B31" s="9" t="s">
        <v>311</v>
      </c>
      <c r="C31" s="27" t="s">
        <v>237</v>
      </c>
      <c r="D31" s="27" t="s">
        <v>237</v>
      </c>
      <c r="E31" s="22">
        <v>43762.8</v>
      </c>
      <c r="F31" s="22">
        <v>20732.2</v>
      </c>
      <c r="G31" s="22">
        <v>20732.2</v>
      </c>
      <c r="H31" s="44" t="s">
        <v>37</v>
      </c>
      <c r="I31" s="30">
        <v>1</v>
      </c>
      <c r="J31" s="30">
        <v>1</v>
      </c>
      <c r="K31" s="30"/>
    </row>
    <row r="32" spans="1:13" s="43" customFormat="1" ht="42" customHeight="1" x14ac:dyDescent="0.25">
      <c r="A32" s="41" t="s">
        <v>180</v>
      </c>
      <c r="B32" s="9" t="s">
        <v>248</v>
      </c>
      <c r="C32" s="27" t="s">
        <v>246</v>
      </c>
      <c r="D32" s="27" t="s">
        <v>237</v>
      </c>
      <c r="E32" s="22">
        <v>0</v>
      </c>
      <c r="F32" s="22">
        <v>0</v>
      </c>
      <c r="G32" s="22">
        <v>0</v>
      </c>
      <c r="H32" s="44" t="s">
        <v>37</v>
      </c>
      <c r="I32" s="30">
        <v>1</v>
      </c>
      <c r="J32" s="30">
        <v>0</v>
      </c>
      <c r="K32" s="30"/>
    </row>
    <row r="33" spans="1:11" s="43" customFormat="1" ht="162.75" hidden="1" customHeight="1" x14ac:dyDescent="0.25">
      <c r="A33" s="41" t="s">
        <v>193</v>
      </c>
      <c r="B33" s="9"/>
      <c r="C33" s="27"/>
      <c r="D33" s="27" t="s">
        <v>316</v>
      </c>
      <c r="E33" s="22"/>
      <c r="F33" s="22"/>
      <c r="G33" s="22"/>
      <c r="H33" s="44" t="s">
        <v>37</v>
      </c>
      <c r="I33" s="30">
        <v>1</v>
      </c>
      <c r="J33" s="30">
        <v>1</v>
      </c>
      <c r="K33" s="30"/>
    </row>
    <row r="34" spans="1:11" s="43" customFormat="1" ht="69.75" customHeight="1" x14ac:dyDescent="0.25">
      <c r="A34" s="25" t="s">
        <v>72</v>
      </c>
      <c r="B34" s="9" t="s">
        <v>60</v>
      </c>
      <c r="C34" s="27" t="s">
        <v>237</v>
      </c>
      <c r="D34" s="27" t="s">
        <v>237</v>
      </c>
      <c r="E34" s="22">
        <f>SUM(E35+E36+E37+E38+E39+E40+E41+E42+E43+E44+E45+E46+E47+E48+E49+E50+E51+E52+E53+E54)</f>
        <v>13995.100000000002</v>
      </c>
      <c r="F34" s="22">
        <f t="shared" ref="F34:G34" si="4">SUM(F35+F36+F37+F38+F39+F40+F41+F42+F43+F44+F45+F46+F47+F48+F49+F50+F51+F52+F53+F54)</f>
        <v>13965.800000000001</v>
      </c>
      <c r="G34" s="22">
        <f t="shared" si="4"/>
        <v>13965.800000000001</v>
      </c>
      <c r="H34" s="44" t="s">
        <v>37</v>
      </c>
      <c r="I34" s="30">
        <v>1</v>
      </c>
      <c r="J34" s="30">
        <v>7</v>
      </c>
      <c r="K34" s="30"/>
    </row>
    <row r="35" spans="1:11" s="43" customFormat="1" ht="136.5" customHeight="1" x14ac:dyDescent="0.25">
      <c r="A35" s="25" t="s">
        <v>73</v>
      </c>
      <c r="B35" s="9" t="s">
        <v>249</v>
      </c>
      <c r="C35" s="27" t="s">
        <v>237</v>
      </c>
      <c r="D35" s="27" t="s">
        <v>237</v>
      </c>
      <c r="E35" s="22">
        <v>0</v>
      </c>
      <c r="F35" s="38">
        <v>0</v>
      </c>
      <c r="G35" s="37">
        <v>0</v>
      </c>
      <c r="H35" s="30" t="s">
        <v>25</v>
      </c>
      <c r="I35" s="45">
        <v>1</v>
      </c>
      <c r="J35" s="30">
        <v>0</v>
      </c>
      <c r="K35" s="30"/>
    </row>
    <row r="36" spans="1:11" s="43" customFormat="1" ht="177.75" customHeight="1" x14ac:dyDescent="0.25">
      <c r="A36" s="25" t="s">
        <v>159</v>
      </c>
      <c r="B36" s="9" t="s">
        <v>250</v>
      </c>
      <c r="C36" s="27" t="s">
        <v>237</v>
      </c>
      <c r="D36" s="27" t="s">
        <v>237</v>
      </c>
      <c r="E36" s="22">
        <v>10452.200000000001</v>
      </c>
      <c r="F36" s="38">
        <v>10452.200000000001</v>
      </c>
      <c r="G36" s="37">
        <v>10452.200000000001</v>
      </c>
      <c r="H36" s="30" t="s">
        <v>25</v>
      </c>
      <c r="I36" s="45">
        <v>1</v>
      </c>
      <c r="J36" s="45">
        <v>1</v>
      </c>
      <c r="K36" s="30"/>
    </row>
    <row r="37" spans="1:11" s="43" customFormat="1" ht="138.75" customHeight="1" x14ac:dyDescent="0.25">
      <c r="A37" s="25" t="s">
        <v>160</v>
      </c>
      <c r="B37" s="9" t="s">
        <v>198</v>
      </c>
      <c r="C37" s="27" t="s">
        <v>237</v>
      </c>
      <c r="D37" s="27" t="s">
        <v>237</v>
      </c>
      <c r="E37" s="22">
        <v>1812.7</v>
      </c>
      <c r="F37" s="22">
        <v>1812.7</v>
      </c>
      <c r="G37" s="22">
        <v>1812.7</v>
      </c>
      <c r="H37" s="30" t="s">
        <v>25</v>
      </c>
      <c r="I37" s="45">
        <v>1</v>
      </c>
      <c r="J37" s="45">
        <v>1</v>
      </c>
      <c r="K37" s="30"/>
    </row>
    <row r="38" spans="1:11" s="43" customFormat="1" ht="67.5" x14ac:dyDescent="0.25">
      <c r="A38" s="25" t="s">
        <v>161</v>
      </c>
      <c r="B38" s="9" t="s">
        <v>251</v>
      </c>
      <c r="C38" s="27" t="s">
        <v>319</v>
      </c>
      <c r="D38" s="27" t="s">
        <v>319</v>
      </c>
      <c r="E38" s="22">
        <v>400</v>
      </c>
      <c r="F38" s="22">
        <v>400</v>
      </c>
      <c r="G38" s="22">
        <v>400</v>
      </c>
      <c r="H38" s="30" t="s">
        <v>25</v>
      </c>
      <c r="I38" s="45">
        <v>1</v>
      </c>
      <c r="J38" s="45">
        <v>1</v>
      </c>
      <c r="K38" s="30"/>
    </row>
    <row r="39" spans="1:11" s="43" customFormat="1" ht="67.5" x14ac:dyDescent="0.25">
      <c r="A39" s="25" t="s">
        <v>162</v>
      </c>
      <c r="B39" s="9" t="s">
        <v>252</v>
      </c>
      <c r="C39" s="27" t="s">
        <v>319</v>
      </c>
      <c r="D39" s="27" t="s">
        <v>319</v>
      </c>
      <c r="E39" s="22">
        <v>300</v>
      </c>
      <c r="F39" s="22">
        <v>300</v>
      </c>
      <c r="G39" s="22">
        <v>300</v>
      </c>
      <c r="H39" s="30" t="s">
        <v>25</v>
      </c>
      <c r="I39" s="45">
        <v>1</v>
      </c>
      <c r="J39" s="45">
        <v>1</v>
      </c>
      <c r="K39" s="30"/>
    </row>
    <row r="40" spans="1:11" s="43" customFormat="1" ht="67.5" x14ac:dyDescent="0.25">
      <c r="A40" s="25" t="s">
        <v>163</v>
      </c>
      <c r="B40" s="9" t="s">
        <v>253</v>
      </c>
      <c r="C40" s="27" t="s">
        <v>319</v>
      </c>
      <c r="D40" s="27" t="s">
        <v>319</v>
      </c>
      <c r="E40" s="22">
        <v>365</v>
      </c>
      <c r="F40" s="22">
        <v>365</v>
      </c>
      <c r="G40" s="22">
        <v>365</v>
      </c>
      <c r="H40" s="30" t="s">
        <v>25</v>
      </c>
      <c r="I40" s="45">
        <v>1</v>
      </c>
      <c r="J40" s="45">
        <v>1</v>
      </c>
      <c r="K40" s="30"/>
    </row>
    <row r="41" spans="1:11" s="43" customFormat="1" ht="94.5" customHeight="1" x14ac:dyDescent="0.25">
      <c r="A41" s="25" t="s">
        <v>181</v>
      </c>
      <c r="B41" s="9" t="s">
        <v>254</v>
      </c>
      <c r="C41" s="27" t="s">
        <v>319</v>
      </c>
      <c r="D41" s="27" t="s">
        <v>319</v>
      </c>
      <c r="E41" s="22">
        <v>20.2</v>
      </c>
      <c r="F41" s="22">
        <v>20.2</v>
      </c>
      <c r="G41" s="22">
        <v>20.2</v>
      </c>
      <c r="H41" s="30" t="s">
        <v>25</v>
      </c>
      <c r="I41" s="45">
        <v>1</v>
      </c>
      <c r="J41" s="45">
        <v>1</v>
      </c>
      <c r="K41" s="30"/>
    </row>
    <row r="42" spans="1:11" s="43" customFormat="1" ht="54" customHeight="1" x14ac:dyDescent="0.25">
      <c r="A42" s="25" t="s">
        <v>182</v>
      </c>
      <c r="B42" s="9" t="s">
        <v>255</v>
      </c>
      <c r="C42" s="27" t="s">
        <v>246</v>
      </c>
      <c r="D42" s="27" t="s">
        <v>246</v>
      </c>
      <c r="E42" s="22">
        <v>34</v>
      </c>
      <c r="F42" s="22">
        <v>34</v>
      </c>
      <c r="G42" s="22">
        <v>34</v>
      </c>
      <c r="H42" s="30" t="s">
        <v>25</v>
      </c>
      <c r="I42" s="45">
        <v>1</v>
      </c>
      <c r="J42" s="45">
        <v>1</v>
      </c>
      <c r="K42" s="30"/>
    </row>
    <row r="43" spans="1:11" s="43" customFormat="1" ht="94.5" x14ac:dyDescent="0.25">
      <c r="A43" s="25" t="s">
        <v>188</v>
      </c>
      <c r="B43" s="9" t="s">
        <v>256</v>
      </c>
      <c r="C43" s="27" t="s">
        <v>319</v>
      </c>
      <c r="D43" s="27" t="s">
        <v>319</v>
      </c>
      <c r="E43" s="22">
        <v>50.3</v>
      </c>
      <c r="F43" s="22">
        <v>50.3</v>
      </c>
      <c r="G43" s="22">
        <v>50.3</v>
      </c>
      <c r="H43" s="30" t="s">
        <v>25</v>
      </c>
      <c r="I43" s="45">
        <v>1</v>
      </c>
      <c r="J43" s="45">
        <v>1</v>
      </c>
      <c r="K43" s="30"/>
    </row>
    <row r="44" spans="1:11" s="43" customFormat="1" ht="81" x14ac:dyDescent="0.25">
      <c r="A44" s="25" t="s">
        <v>189</v>
      </c>
      <c r="B44" s="9" t="s">
        <v>312</v>
      </c>
      <c r="C44" s="27" t="s">
        <v>319</v>
      </c>
      <c r="D44" s="27" t="s">
        <v>319</v>
      </c>
      <c r="E44" s="22">
        <v>85</v>
      </c>
      <c r="F44" s="22">
        <v>85</v>
      </c>
      <c r="G44" s="22">
        <v>85</v>
      </c>
      <c r="H44" s="30" t="s">
        <v>25</v>
      </c>
      <c r="I44" s="45">
        <v>1</v>
      </c>
      <c r="J44" s="45">
        <v>1</v>
      </c>
      <c r="K44" s="30"/>
    </row>
    <row r="45" spans="1:11" s="43" customFormat="1" ht="40.5" x14ac:dyDescent="0.25">
      <c r="A45" s="25" t="s">
        <v>190</v>
      </c>
      <c r="B45" s="9" t="s">
        <v>317</v>
      </c>
      <c r="C45" s="27" t="s">
        <v>237</v>
      </c>
      <c r="D45" s="27" t="s">
        <v>237</v>
      </c>
      <c r="E45" s="22">
        <v>475.7</v>
      </c>
      <c r="F45" s="22">
        <v>446.4</v>
      </c>
      <c r="G45" s="22">
        <v>446.4</v>
      </c>
      <c r="H45" s="30" t="s">
        <v>25</v>
      </c>
      <c r="I45" s="45">
        <v>1</v>
      </c>
      <c r="J45" s="45">
        <v>1</v>
      </c>
      <c r="K45" s="30"/>
    </row>
    <row r="46" spans="1:11" s="43" customFormat="1" ht="40.5" hidden="1" x14ac:dyDescent="0.25">
      <c r="A46" s="25" t="s">
        <v>191</v>
      </c>
      <c r="B46" s="9"/>
      <c r="C46" s="27" t="s">
        <v>237</v>
      </c>
      <c r="D46" s="27" t="s">
        <v>237</v>
      </c>
      <c r="E46" s="22"/>
      <c r="F46" s="22"/>
      <c r="G46" s="22"/>
      <c r="H46" s="30" t="s">
        <v>25</v>
      </c>
      <c r="I46" s="45">
        <v>1</v>
      </c>
      <c r="J46" s="45">
        <v>1</v>
      </c>
      <c r="K46" s="30"/>
    </row>
    <row r="47" spans="1:11" s="43" customFormat="1" ht="40.5" hidden="1" x14ac:dyDescent="0.25">
      <c r="A47" s="25" t="s">
        <v>226</v>
      </c>
      <c r="B47" s="9"/>
      <c r="C47" s="27" t="s">
        <v>237</v>
      </c>
      <c r="D47" s="27" t="s">
        <v>237</v>
      </c>
      <c r="E47" s="22"/>
      <c r="F47" s="22"/>
      <c r="G47" s="22"/>
      <c r="H47" s="30" t="s">
        <v>25</v>
      </c>
      <c r="I47" s="45">
        <v>1</v>
      </c>
      <c r="J47" s="45">
        <v>1</v>
      </c>
      <c r="K47" s="30"/>
    </row>
    <row r="48" spans="1:11" s="43" customFormat="1" ht="69.75" hidden="1" customHeight="1" x14ac:dyDescent="0.25">
      <c r="A48" s="25" t="s">
        <v>227</v>
      </c>
      <c r="B48" s="9"/>
      <c r="C48" s="27" t="s">
        <v>237</v>
      </c>
      <c r="D48" s="27" t="s">
        <v>237</v>
      </c>
      <c r="E48" s="22"/>
      <c r="F48" s="22"/>
      <c r="G48" s="22"/>
      <c r="H48" s="30" t="s">
        <v>25</v>
      </c>
      <c r="I48" s="45">
        <v>1</v>
      </c>
      <c r="J48" s="45">
        <v>1</v>
      </c>
      <c r="K48" s="30"/>
    </row>
    <row r="49" spans="1:13" s="43" customFormat="1" ht="40.5" hidden="1" x14ac:dyDescent="0.25">
      <c r="A49" s="25" t="s">
        <v>228</v>
      </c>
      <c r="B49" s="9"/>
      <c r="C49" s="27" t="s">
        <v>237</v>
      </c>
      <c r="D49" s="27" t="s">
        <v>237</v>
      </c>
      <c r="E49" s="22"/>
      <c r="F49" s="22"/>
      <c r="G49" s="22"/>
      <c r="H49" s="30" t="s">
        <v>25</v>
      </c>
      <c r="I49" s="45">
        <v>1</v>
      </c>
      <c r="J49" s="45">
        <v>0</v>
      </c>
      <c r="K49" s="30" t="s">
        <v>236</v>
      </c>
    </row>
    <row r="50" spans="1:13" s="43" customFormat="1" ht="66" hidden="1" customHeight="1" x14ac:dyDescent="0.25">
      <c r="A50" s="25" t="s">
        <v>229</v>
      </c>
      <c r="B50" s="9"/>
      <c r="C50" s="27" t="s">
        <v>237</v>
      </c>
      <c r="D50" s="27" t="s">
        <v>237</v>
      </c>
      <c r="E50" s="22"/>
      <c r="F50" s="22"/>
      <c r="G50" s="22"/>
      <c r="H50" s="30" t="s">
        <v>25</v>
      </c>
      <c r="I50" s="45">
        <v>1</v>
      </c>
      <c r="J50" s="45">
        <v>1</v>
      </c>
      <c r="K50" s="30"/>
    </row>
    <row r="51" spans="1:13" s="43" customFormat="1" ht="40.5" hidden="1" x14ac:dyDescent="0.25">
      <c r="A51" s="25" t="s">
        <v>230</v>
      </c>
      <c r="B51" s="9"/>
      <c r="C51" s="27" t="s">
        <v>237</v>
      </c>
      <c r="D51" s="27" t="s">
        <v>237</v>
      </c>
      <c r="E51" s="22"/>
      <c r="F51" s="22"/>
      <c r="G51" s="22"/>
      <c r="H51" s="30" t="s">
        <v>25</v>
      </c>
      <c r="I51" s="45">
        <v>1</v>
      </c>
      <c r="J51" s="45">
        <v>0</v>
      </c>
      <c r="K51" s="30" t="s">
        <v>236</v>
      </c>
    </row>
    <row r="52" spans="1:13" s="43" customFormat="1" ht="40.5" hidden="1" x14ac:dyDescent="0.25">
      <c r="A52" s="25" t="s">
        <v>231</v>
      </c>
      <c r="B52" s="9"/>
      <c r="C52" s="27" t="s">
        <v>237</v>
      </c>
      <c r="D52" s="27" t="s">
        <v>237</v>
      </c>
      <c r="E52" s="22"/>
      <c r="F52" s="22"/>
      <c r="G52" s="22"/>
      <c r="H52" s="30" t="s">
        <v>25</v>
      </c>
      <c r="I52" s="45">
        <v>1</v>
      </c>
      <c r="J52" s="45">
        <v>0</v>
      </c>
      <c r="K52" s="30" t="s">
        <v>236</v>
      </c>
    </row>
    <row r="53" spans="1:13" s="43" customFormat="1" ht="40.5" hidden="1" x14ac:dyDescent="0.25">
      <c r="A53" s="25" t="s">
        <v>232</v>
      </c>
      <c r="B53" s="9"/>
      <c r="C53" s="27" t="s">
        <v>237</v>
      </c>
      <c r="D53" s="27" t="s">
        <v>237</v>
      </c>
      <c r="E53" s="22"/>
      <c r="F53" s="22"/>
      <c r="G53" s="22"/>
      <c r="H53" s="30" t="s">
        <v>25</v>
      </c>
      <c r="I53" s="45">
        <v>1</v>
      </c>
      <c r="J53" s="45">
        <v>0</v>
      </c>
      <c r="K53" s="30" t="s">
        <v>236</v>
      </c>
    </row>
    <row r="54" spans="1:13" s="43" customFormat="1" ht="40.5" hidden="1" x14ac:dyDescent="0.25">
      <c r="A54" s="25" t="s">
        <v>233</v>
      </c>
      <c r="B54" s="9"/>
      <c r="C54" s="27" t="s">
        <v>237</v>
      </c>
      <c r="D54" s="27" t="s">
        <v>237</v>
      </c>
      <c r="E54" s="22"/>
      <c r="F54" s="22"/>
      <c r="G54" s="22"/>
      <c r="H54" s="30" t="s">
        <v>25</v>
      </c>
      <c r="I54" s="45">
        <v>1</v>
      </c>
      <c r="J54" s="45">
        <v>0</v>
      </c>
      <c r="K54" s="30" t="s">
        <v>236</v>
      </c>
    </row>
    <row r="55" spans="1:13" s="43" customFormat="1" ht="111.75" hidden="1" customHeight="1" x14ac:dyDescent="0.25">
      <c r="A55" s="25" t="s">
        <v>183</v>
      </c>
      <c r="B55" s="9" t="s">
        <v>257</v>
      </c>
      <c r="C55" s="27" t="s">
        <v>237</v>
      </c>
      <c r="D55" s="27" t="s">
        <v>237</v>
      </c>
      <c r="E55" s="22"/>
      <c r="F55" s="22"/>
      <c r="G55" s="22"/>
      <c r="H55" s="30" t="s">
        <v>37</v>
      </c>
      <c r="I55" s="30">
        <v>2</v>
      </c>
      <c r="J55" s="45">
        <v>0</v>
      </c>
      <c r="K55" s="30"/>
    </row>
    <row r="56" spans="1:13" s="43" customFormat="1" ht="69" hidden="1" customHeight="1" x14ac:dyDescent="0.25">
      <c r="A56" s="25" t="s">
        <v>184</v>
      </c>
      <c r="B56" s="9" t="s">
        <v>258</v>
      </c>
      <c r="C56" s="27" t="s">
        <v>237</v>
      </c>
      <c r="D56" s="27" t="s">
        <v>237</v>
      </c>
      <c r="E56" s="22"/>
      <c r="F56" s="38"/>
      <c r="G56" s="37"/>
      <c r="H56" s="30" t="s">
        <v>25</v>
      </c>
      <c r="I56" s="30">
        <v>1</v>
      </c>
      <c r="J56" s="45">
        <v>1</v>
      </c>
      <c r="K56" s="30"/>
    </row>
    <row r="57" spans="1:13" s="43" customFormat="1" ht="68.25" hidden="1" customHeight="1" x14ac:dyDescent="0.25">
      <c r="A57" s="25" t="s">
        <v>185</v>
      </c>
      <c r="B57" s="9" t="s">
        <v>258</v>
      </c>
      <c r="C57" s="27" t="s">
        <v>237</v>
      </c>
      <c r="D57" s="27" t="s">
        <v>237</v>
      </c>
      <c r="E57" s="22"/>
      <c r="F57" s="22"/>
      <c r="G57" s="22"/>
      <c r="H57" s="30" t="s">
        <v>25</v>
      </c>
      <c r="I57" s="30">
        <v>1</v>
      </c>
      <c r="J57" s="45">
        <v>1</v>
      </c>
      <c r="K57" s="30"/>
    </row>
    <row r="58" spans="1:13" s="43" customFormat="1" ht="108" x14ac:dyDescent="0.25">
      <c r="A58" s="41" t="s">
        <v>82</v>
      </c>
      <c r="B58" s="9" t="s">
        <v>38</v>
      </c>
      <c r="C58" s="27" t="s">
        <v>237</v>
      </c>
      <c r="D58" s="27" t="s">
        <v>237</v>
      </c>
      <c r="E58" s="22">
        <f>SUM(E59+E62)</f>
        <v>507.1</v>
      </c>
      <c r="F58" s="22">
        <f t="shared" ref="F58:G58" si="5">SUM(F59+F62)</f>
        <v>506.1</v>
      </c>
      <c r="G58" s="22">
        <f t="shared" si="5"/>
        <v>506.1</v>
      </c>
      <c r="H58" s="44" t="s">
        <v>25</v>
      </c>
      <c r="I58" s="44">
        <v>1</v>
      </c>
      <c r="J58" s="30">
        <v>1</v>
      </c>
      <c r="K58" s="30"/>
      <c r="L58" s="67"/>
      <c r="M58" s="67"/>
    </row>
    <row r="59" spans="1:13" s="43" customFormat="1" ht="42.75" customHeight="1" x14ac:dyDescent="0.25">
      <c r="A59" s="25" t="s">
        <v>83</v>
      </c>
      <c r="B59" s="9" t="s">
        <v>5</v>
      </c>
      <c r="C59" s="27" t="s">
        <v>237</v>
      </c>
      <c r="D59" s="27" t="s">
        <v>237</v>
      </c>
      <c r="E59" s="22">
        <f>SUM(E60+E61)</f>
        <v>399.5</v>
      </c>
      <c r="F59" s="22">
        <f t="shared" ref="F59:G59" si="6">SUM(F60+F61)</f>
        <v>398.5</v>
      </c>
      <c r="G59" s="22">
        <f t="shared" si="6"/>
        <v>398.5</v>
      </c>
      <c r="H59" s="30" t="s">
        <v>24</v>
      </c>
      <c r="I59" s="30">
        <v>1</v>
      </c>
      <c r="J59" s="30">
        <v>1</v>
      </c>
      <c r="K59" s="30"/>
    </row>
    <row r="60" spans="1:13" s="43" customFormat="1" ht="217.5" customHeight="1" x14ac:dyDescent="0.25">
      <c r="A60" s="25" t="s">
        <v>84</v>
      </c>
      <c r="B60" s="9" t="s">
        <v>259</v>
      </c>
      <c r="C60" s="27" t="s">
        <v>237</v>
      </c>
      <c r="D60" s="27" t="s">
        <v>237</v>
      </c>
      <c r="E60" s="22">
        <v>49.5</v>
      </c>
      <c r="F60" s="46">
        <v>49.5</v>
      </c>
      <c r="G60" s="56">
        <v>49.5</v>
      </c>
      <c r="H60" s="30" t="s">
        <v>40</v>
      </c>
      <c r="I60" s="30">
        <v>1</v>
      </c>
      <c r="J60" s="30">
        <v>1</v>
      </c>
      <c r="K60" s="30"/>
    </row>
    <row r="61" spans="1:13" s="43" customFormat="1" ht="54" x14ac:dyDescent="0.25">
      <c r="A61" s="25" t="s">
        <v>219</v>
      </c>
      <c r="B61" s="9" t="s">
        <v>39</v>
      </c>
      <c r="C61" s="27" t="s">
        <v>237</v>
      </c>
      <c r="D61" s="27" t="s">
        <v>237</v>
      </c>
      <c r="E61" s="22">
        <v>350</v>
      </c>
      <c r="F61" s="37">
        <v>349</v>
      </c>
      <c r="G61" s="21">
        <v>349</v>
      </c>
      <c r="H61" s="30" t="s">
        <v>40</v>
      </c>
      <c r="I61" s="30">
        <v>1</v>
      </c>
      <c r="J61" s="30">
        <v>1</v>
      </c>
      <c r="K61" s="30"/>
    </row>
    <row r="62" spans="1:13" s="43" customFormat="1" ht="56.25" customHeight="1" x14ac:dyDescent="0.25">
      <c r="A62" s="25" t="s">
        <v>85</v>
      </c>
      <c r="B62" s="9" t="s">
        <v>6</v>
      </c>
      <c r="C62" s="27" t="s">
        <v>237</v>
      </c>
      <c r="D62" s="27" t="s">
        <v>237</v>
      </c>
      <c r="E62" s="22">
        <f>SUM(E63)</f>
        <v>107.6</v>
      </c>
      <c r="F62" s="22">
        <f t="shared" ref="F62:G62" si="7">SUM(F63)</f>
        <v>107.6</v>
      </c>
      <c r="G62" s="22">
        <f t="shared" si="7"/>
        <v>107.6</v>
      </c>
      <c r="H62" s="30" t="s">
        <v>25</v>
      </c>
      <c r="I62" s="30">
        <v>1</v>
      </c>
      <c r="J62" s="30">
        <v>1</v>
      </c>
      <c r="K62" s="30"/>
    </row>
    <row r="63" spans="1:13" s="43" customFormat="1" ht="57" customHeight="1" x14ac:dyDescent="0.25">
      <c r="A63" s="25" t="s">
        <v>86</v>
      </c>
      <c r="B63" s="9" t="s">
        <v>41</v>
      </c>
      <c r="C63" s="27" t="s">
        <v>237</v>
      </c>
      <c r="D63" s="27" t="s">
        <v>237</v>
      </c>
      <c r="E63" s="22">
        <v>107.6</v>
      </c>
      <c r="F63" s="21">
        <v>107.6</v>
      </c>
      <c r="G63" s="12">
        <v>107.6</v>
      </c>
      <c r="H63" s="30" t="s">
        <v>42</v>
      </c>
      <c r="I63" s="30">
        <v>1</v>
      </c>
      <c r="J63" s="30">
        <v>1</v>
      </c>
      <c r="K63" s="30"/>
    </row>
    <row r="64" spans="1:13" s="43" customFormat="1" ht="81" x14ac:dyDescent="0.25">
      <c r="A64" s="25" t="s">
        <v>87</v>
      </c>
      <c r="B64" s="9" t="s">
        <v>7</v>
      </c>
      <c r="C64" s="27" t="s">
        <v>237</v>
      </c>
      <c r="D64" s="27" t="s">
        <v>237</v>
      </c>
      <c r="E64" s="33">
        <f>SUM(E65+E76+E89+E90)</f>
        <v>1327</v>
      </c>
      <c r="F64" s="33">
        <f t="shared" ref="F64:G64" si="8">SUM(F65+F76+F89+F90)</f>
        <v>1317</v>
      </c>
      <c r="G64" s="33">
        <f t="shared" si="8"/>
        <v>1317</v>
      </c>
      <c r="H64" s="30" t="s">
        <v>26</v>
      </c>
      <c r="I64" s="68">
        <f>SUM(I65+I76+I89+I90)</f>
        <v>1880</v>
      </c>
      <c r="J64" s="68">
        <f t="shared" ref="J64" si="9">SUM(J65+J76+J89+J90)</f>
        <v>1495</v>
      </c>
      <c r="K64" s="30"/>
    </row>
    <row r="65" spans="1:11" s="43" customFormat="1" ht="42.75" customHeight="1" x14ac:dyDescent="0.25">
      <c r="A65" s="25" t="s">
        <v>88</v>
      </c>
      <c r="B65" s="9" t="s">
        <v>8</v>
      </c>
      <c r="C65" s="27" t="s">
        <v>237</v>
      </c>
      <c r="D65" s="27" t="s">
        <v>237</v>
      </c>
      <c r="E65" s="22">
        <f>SUM(E66+E67+E68+E69+E70+E71+E72+E73+E74+E75)</f>
        <v>292</v>
      </c>
      <c r="F65" s="22">
        <f t="shared" ref="F65:G65" si="10">SUM(F66+F67+F68+F69+F70+F71+F72+F73+F74+F75)</f>
        <v>282</v>
      </c>
      <c r="G65" s="22">
        <f t="shared" si="10"/>
        <v>282</v>
      </c>
      <c r="H65" s="30" t="s">
        <v>26</v>
      </c>
      <c r="I65" s="69">
        <f>SUM(I66+I67+I68+I69+I70+I71+I72+I73+I74+I75)</f>
        <v>1522</v>
      </c>
      <c r="J65" s="69">
        <f>SUM(J66+J67+J68+J69+J70+J71+J72+J73+J74+J75)</f>
        <v>1200</v>
      </c>
      <c r="K65" s="30"/>
    </row>
    <row r="66" spans="1:11" s="43" customFormat="1" ht="54" x14ac:dyDescent="0.25">
      <c r="A66" s="25" t="s">
        <v>89</v>
      </c>
      <c r="B66" s="9" t="s">
        <v>43</v>
      </c>
      <c r="C66" s="27" t="s">
        <v>237</v>
      </c>
      <c r="D66" s="27" t="s">
        <v>237</v>
      </c>
      <c r="E66" s="22">
        <v>0</v>
      </c>
      <c r="F66" s="38">
        <v>0</v>
      </c>
      <c r="G66" s="37">
        <v>0</v>
      </c>
      <c r="H66" s="30" t="s">
        <v>26</v>
      </c>
      <c r="I66" s="30">
        <v>200</v>
      </c>
      <c r="J66" s="30">
        <v>0</v>
      </c>
      <c r="K66" s="30"/>
    </row>
    <row r="67" spans="1:11" s="43" customFormat="1" ht="40.5" x14ac:dyDescent="0.25">
      <c r="A67" s="25" t="s">
        <v>90</v>
      </c>
      <c r="B67" s="9" t="s">
        <v>63</v>
      </c>
      <c r="C67" s="27" t="s">
        <v>237</v>
      </c>
      <c r="D67" s="27" t="s">
        <v>237</v>
      </c>
      <c r="E67" s="22">
        <v>175.8</v>
      </c>
      <c r="F67" s="38">
        <v>175.8</v>
      </c>
      <c r="G67" s="38">
        <v>175.8</v>
      </c>
      <c r="H67" s="30" t="s">
        <v>26</v>
      </c>
      <c r="I67" s="30">
        <v>200</v>
      </c>
      <c r="J67" s="30">
        <v>200</v>
      </c>
      <c r="K67" s="30"/>
    </row>
    <row r="68" spans="1:11" s="43" customFormat="1" ht="81" x14ac:dyDescent="0.25">
      <c r="A68" s="25" t="s">
        <v>261</v>
      </c>
      <c r="B68" s="9" t="s">
        <v>260</v>
      </c>
      <c r="C68" s="27" t="s">
        <v>319</v>
      </c>
      <c r="D68" s="27" t="s">
        <v>319</v>
      </c>
      <c r="E68" s="22">
        <v>10</v>
      </c>
      <c r="F68" s="38">
        <v>10</v>
      </c>
      <c r="G68" s="38">
        <v>10</v>
      </c>
      <c r="H68" s="30" t="s">
        <v>26</v>
      </c>
      <c r="I68" s="30">
        <v>100</v>
      </c>
      <c r="J68" s="30">
        <v>100</v>
      </c>
      <c r="K68" s="30"/>
    </row>
    <row r="69" spans="1:11" s="43" customFormat="1" ht="81" x14ac:dyDescent="0.25">
      <c r="A69" s="25" t="s">
        <v>262</v>
      </c>
      <c r="B69" s="9" t="s">
        <v>263</v>
      </c>
      <c r="C69" s="27" t="s">
        <v>237</v>
      </c>
      <c r="D69" s="27" t="s">
        <v>237</v>
      </c>
      <c r="E69" s="22">
        <v>5</v>
      </c>
      <c r="F69" s="38">
        <v>5</v>
      </c>
      <c r="G69" s="38">
        <v>5</v>
      </c>
      <c r="H69" s="30" t="s">
        <v>26</v>
      </c>
      <c r="I69" s="30">
        <v>100</v>
      </c>
      <c r="J69" s="30">
        <v>100</v>
      </c>
      <c r="K69" s="30"/>
    </row>
    <row r="70" spans="1:11" s="43" customFormat="1" ht="40.5" x14ac:dyDescent="0.25">
      <c r="A70" s="25" t="s">
        <v>264</v>
      </c>
      <c r="B70" s="9" t="s">
        <v>265</v>
      </c>
      <c r="C70" s="27" t="s">
        <v>237</v>
      </c>
      <c r="D70" s="27" t="s">
        <v>237</v>
      </c>
      <c r="E70" s="22">
        <v>0</v>
      </c>
      <c r="F70" s="38">
        <v>0</v>
      </c>
      <c r="G70" s="38">
        <v>0</v>
      </c>
      <c r="H70" s="30" t="s">
        <v>26</v>
      </c>
      <c r="I70" s="30">
        <v>50</v>
      </c>
      <c r="J70" s="30">
        <v>0</v>
      </c>
      <c r="K70" s="30"/>
    </row>
    <row r="71" spans="1:11" s="43" customFormat="1" ht="40.5" x14ac:dyDescent="0.25">
      <c r="A71" s="25" t="s">
        <v>266</v>
      </c>
      <c r="B71" s="9" t="s">
        <v>267</v>
      </c>
      <c r="C71" s="27" t="s">
        <v>237</v>
      </c>
      <c r="D71" s="27" t="s">
        <v>237</v>
      </c>
      <c r="E71" s="22">
        <v>0</v>
      </c>
      <c r="F71" s="38">
        <v>0</v>
      </c>
      <c r="G71" s="38">
        <v>0</v>
      </c>
      <c r="H71" s="30" t="s">
        <v>26</v>
      </c>
      <c r="I71" s="30">
        <v>50</v>
      </c>
      <c r="J71" s="30">
        <v>0</v>
      </c>
      <c r="K71" s="30"/>
    </row>
    <row r="72" spans="1:11" s="43" customFormat="1" ht="40.5" x14ac:dyDescent="0.25">
      <c r="A72" s="25" t="s">
        <v>268</v>
      </c>
      <c r="B72" s="9" t="s">
        <v>269</v>
      </c>
      <c r="C72" s="27" t="s">
        <v>237</v>
      </c>
      <c r="D72" s="27" t="s">
        <v>237</v>
      </c>
      <c r="E72" s="22">
        <v>10</v>
      </c>
      <c r="F72" s="38">
        <v>0</v>
      </c>
      <c r="G72" s="38">
        <v>0</v>
      </c>
      <c r="H72" s="30" t="s">
        <v>26</v>
      </c>
      <c r="I72" s="30">
        <v>10</v>
      </c>
      <c r="J72" s="30">
        <v>0</v>
      </c>
      <c r="K72" s="30"/>
    </row>
    <row r="73" spans="1:11" s="43" customFormat="1" ht="40.5" x14ac:dyDescent="0.25">
      <c r="A73" s="25" t="s">
        <v>270</v>
      </c>
      <c r="B73" s="9" t="s">
        <v>271</v>
      </c>
      <c r="C73" s="27" t="s">
        <v>237</v>
      </c>
      <c r="D73" s="27" t="s">
        <v>237</v>
      </c>
      <c r="E73" s="22">
        <v>0</v>
      </c>
      <c r="F73" s="38">
        <v>0</v>
      </c>
      <c r="G73" s="38">
        <v>0</v>
      </c>
      <c r="H73" s="30" t="s">
        <v>26</v>
      </c>
      <c r="I73" s="30">
        <v>12</v>
      </c>
      <c r="J73" s="30">
        <v>0</v>
      </c>
      <c r="K73" s="30"/>
    </row>
    <row r="74" spans="1:11" s="43" customFormat="1" ht="40.5" x14ac:dyDescent="0.25">
      <c r="A74" s="25" t="s">
        <v>272</v>
      </c>
      <c r="B74" s="9" t="s">
        <v>273</v>
      </c>
      <c r="C74" s="27" t="s">
        <v>316</v>
      </c>
      <c r="D74" s="27" t="s">
        <v>316</v>
      </c>
      <c r="E74" s="22">
        <v>52.4</v>
      </c>
      <c r="F74" s="38">
        <v>52.4</v>
      </c>
      <c r="G74" s="38">
        <v>52.4</v>
      </c>
      <c r="H74" s="30" t="s">
        <v>26</v>
      </c>
      <c r="I74" s="30">
        <v>400</v>
      </c>
      <c r="J74" s="30">
        <v>400</v>
      </c>
      <c r="K74" s="30"/>
    </row>
    <row r="75" spans="1:11" s="43" customFormat="1" ht="40.5" x14ac:dyDescent="0.25">
      <c r="A75" s="25" t="s">
        <v>320</v>
      </c>
      <c r="B75" s="9" t="s">
        <v>321</v>
      </c>
      <c r="C75" s="27" t="s">
        <v>323</v>
      </c>
      <c r="D75" s="27" t="s">
        <v>323</v>
      </c>
      <c r="E75" s="22">
        <v>38.799999999999997</v>
      </c>
      <c r="F75" s="38">
        <v>38.799999999999997</v>
      </c>
      <c r="G75" s="38">
        <v>38.799999999999997</v>
      </c>
      <c r="H75" s="30" t="s">
        <v>26</v>
      </c>
      <c r="I75" s="30">
        <v>400</v>
      </c>
      <c r="J75" s="30">
        <v>400</v>
      </c>
      <c r="K75" s="30"/>
    </row>
    <row r="76" spans="1:11" s="43" customFormat="1" ht="112.5" customHeight="1" x14ac:dyDescent="0.25">
      <c r="A76" s="25" t="s">
        <v>75</v>
      </c>
      <c r="B76" s="9" t="s">
        <v>34</v>
      </c>
      <c r="C76" s="27" t="s">
        <v>237</v>
      </c>
      <c r="D76" s="27" t="s">
        <v>237</v>
      </c>
      <c r="E76" s="22">
        <f>SUM(E77+E78+E79+E80+E81+E82+E83+E84+E85+E86+E87+E88)</f>
        <v>1005</v>
      </c>
      <c r="F76" s="22">
        <f t="shared" ref="F76:G76" si="11">SUM(F77+F78+F79+F80+F81+F82+F83+F84+F85+F86+F87+F88)</f>
        <v>1005</v>
      </c>
      <c r="G76" s="22">
        <f t="shared" si="11"/>
        <v>1005</v>
      </c>
      <c r="H76" s="30" t="s">
        <v>26</v>
      </c>
      <c r="I76" s="31">
        <f>SUM(I77+I78+I79+I80+I81+I82+I83+I84+I85+I86+I87+I88)</f>
        <v>298</v>
      </c>
      <c r="J76" s="31">
        <f>SUM(J77+J78+J79+J80+J81+J82+J83+J84+J85+J86+J87+J88)</f>
        <v>285</v>
      </c>
      <c r="K76" s="30"/>
    </row>
    <row r="77" spans="1:11" s="43" customFormat="1" ht="40.5" x14ac:dyDescent="0.25">
      <c r="A77" s="25" t="s">
        <v>76</v>
      </c>
      <c r="B77" s="9" t="s">
        <v>44</v>
      </c>
      <c r="C77" s="27" t="s">
        <v>237</v>
      </c>
      <c r="D77" s="27" t="s">
        <v>237</v>
      </c>
      <c r="E77" s="33">
        <v>890</v>
      </c>
      <c r="F77" s="38">
        <v>890</v>
      </c>
      <c r="G77" s="38">
        <v>890</v>
      </c>
      <c r="H77" s="30" t="s">
        <v>26</v>
      </c>
      <c r="I77" s="30">
        <v>20</v>
      </c>
      <c r="J77" s="30">
        <v>20</v>
      </c>
      <c r="K77" s="30"/>
    </row>
    <row r="78" spans="1:11" s="43" customFormat="1" ht="27" x14ac:dyDescent="0.25">
      <c r="A78" s="25" t="s">
        <v>68</v>
      </c>
      <c r="B78" s="9" t="s">
        <v>74</v>
      </c>
      <c r="C78" s="27" t="s">
        <v>237</v>
      </c>
      <c r="D78" s="27" t="s">
        <v>237</v>
      </c>
      <c r="E78" s="22">
        <v>50</v>
      </c>
      <c r="F78" s="38">
        <v>50</v>
      </c>
      <c r="G78" s="38">
        <v>50</v>
      </c>
      <c r="H78" s="30" t="s">
        <v>26</v>
      </c>
      <c r="I78" s="30">
        <v>200</v>
      </c>
      <c r="J78" s="30">
        <v>200</v>
      </c>
      <c r="K78" s="30"/>
    </row>
    <row r="79" spans="1:11" s="43" customFormat="1" ht="41.25" customHeight="1" x14ac:dyDescent="0.25">
      <c r="A79" s="25" t="s">
        <v>77</v>
      </c>
      <c r="B79" s="9" t="s">
        <v>113</v>
      </c>
      <c r="C79" s="27" t="s">
        <v>237</v>
      </c>
      <c r="D79" s="27" t="s">
        <v>237</v>
      </c>
      <c r="E79" s="22">
        <v>0</v>
      </c>
      <c r="F79" s="22">
        <v>0</v>
      </c>
      <c r="G79" s="22">
        <v>0</v>
      </c>
      <c r="H79" s="30" t="s">
        <v>26</v>
      </c>
      <c r="I79" s="30">
        <v>4</v>
      </c>
      <c r="J79" s="31">
        <v>0</v>
      </c>
      <c r="K79" s="30"/>
    </row>
    <row r="80" spans="1:11" s="43" customFormat="1" ht="29.25" customHeight="1" x14ac:dyDescent="0.25">
      <c r="A80" s="25" t="s">
        <v>199</v>
      </c>
      <c r="B80" s="9" t="s">
        <v>202</v>
      </c>
      <c r="C80" s="27" t="s">
        <v>319</v>
      </c>
      <c r="D80" s="27" t="s">
        <v>319</v>
      </c>
      <c r="E80" s="22">
        <v>20</v>
      </c>
      <c r="F80" s="53">
        <v>20</v>
      </c>
      <c r="G80" s="22">
        <v>20</v>
      </c>
      <c r="H80" s="30" t="s">
        <v>26</v>
      </c>
      <c r="I80" s="30">
        <v>50</v>
      </c>
      <c r="J80" s="31">
        <v>50</v>
      </c>
      <c r="K80" s="30"/>
    </row>
    <row r="81" spans="1:11" s="43" customFormat="1" ht="42.75" customHeight="1" x14ac:dyDescent="0.25">
      <c r="A81" s="25" t="s">
        <v>200</v>
      </c>
      <c r="B81" s="9" t="s">
        <v>203</v>
      </c>
      <c r="C81" s="27" t="s">
        <v>237</v>
      </c>
      <c r="D81" s="27" t="s">
        <v>237</v>
      </c>
      <c r="E81" s="22">
        <v>10</v>
      </c>
      <c r="F81" s="53">
        <v>10</v>
      </c>
      <c r="G81" s="22">
        <v>10</v>
      </c>
      <c r="H81" s="30" t="s">
        <v>46</v>
      </c>
      <c r="I81" s="30">
        <v>3</v>
      </c>
      <c r="J81" s="31">
        <v>3</v>
      </c>
      <c r="K81" s="30"/>
    </row>
    <row r="82" spans="1:11" s="43" customFormat="1" ht="40.5" customHeight="1" x14ac:dyDescent="0.25">
      <c r="A82" s="25" t="s">
        <v>201</v>
      </c>
      <c r="B82" s="9" t="s">
        <v>204</v>
      </c>
      <c r="C82" s="27" t="s">
        <v>319</v>
      </c>
      <c r="D82" s="27" t="s">
        <v>319</v>
      </c>
      <c r="E82" s="22">
        <v>15</v>
      </c>
      <c r="F82" s="53">
        <v>15</v>
      </c>
      <c r="G82" s="22">
        <v>15</v>
      </c>
      <c r="H82" s="30" t="s">
        <v>46</v>
      </c>
      <c r="I82" s="30">
        <v>3</v>
      </c>
      <c r="J82" s="31">
        <v>3</v>
      </c>
      <c r="K82" s="30"/>
    </row>
    <row r="83" spans="1:11" s="43" customFormat="1" ht="40.5" customHeight="1" x14ac:dyDescent="0.25">
      <c r="A83" s="25" t="s">
        <v>274</v>
      </c>
      <c r="B83" s="9" t="s">
        <v>280</v>
      </c>
      <c r="C83" s="27" t="s">
        <v>319</v>
      </c>
      <c r="D83" s="27" t="s">
        <v>319</v>
      </c>
      <c r="E83" s="33">
        <v>10</v>
      </c>
      <c r="F83" s="53">
        <v>10</v>
      </c>
      <c r="G83" s="22">
        <v>10</v>
      </c>
      <c r="H83" s="30" t="s">
        <v>46</v>
      </c>
      <c r="I83" s="30">
        <v>3</v>
      </c>
      <c r="J83" s="31">
        <v>3</v>
      </c>
      <c r="K83" s="30"/>
    </row>
    <row r="84" spans="1:11" s="43" customFormat="1" ht="69" customHeight="1" x14ac:dyDescent="0.25">
      <c r="A84" s="25" t="s">
        <v>275</v>
      </c>
      <c r="B84" s="9" t="s">
        <v>281</v>
      </c>
      <c r="C84" s="27" t="s">
        <v>237</v>
      </c>
      <c r="D84" s="27" t="s">
        <v>237</v>
      </c>
      <c r="E84" s="22">
        <v>0</v>
      </c>
      <c r="F84" s="53">
        <v>0</v>
      </c>
      <c r="G84" s="22">
        <v>0</v>
      </c>
      <c r="H84" s="30" t="s">
        <v>46</v>
      </c>
      <c r="I84" s="30">
        <v>3</v>
      </c>
      <c r="J84" s="31">
        <v>0</v>
      </c>
      <c r="K84" s="30"/>
    </row>
    <row r="85" spans="1:11" s="43" customFormat="1" ht="40.5" customHeight="1" x14ac:dyDescent="0.25">
      <c r="A85" s="25" t="s">
        <v>276</v>
      </c>
      <c r="B85" s="9" t="s">
        <v>282</v>
      </c>
      <c r="C85" s="27" t="s">
        <v>237</v>
      </c>
      <c r="D85" s="27" t="s">
        <v>237</v>
      </c>
      <c r="E85" s="22">
        <v>0</v>
      </c>
      <c r="F85" s="53">
        <v>0</v>
      </c>
      <c r="G85" s="22">
        <v>0</v>
      </c>
      <c r="H85" s="30" t="s">
        <v>46</v>
      </c>
      <c r="I85" s="30">
        <v>3</v>
      </c>
      <c r="J85" s="31">
        <v>0</v>
      </c>
      <c r="K85" s="30"/>
    </row>
    <row r="86" spans="1:11" s="43" customFormat="1" ht="69" customHeight="1" x14ac:dyDescent="0.25">
      <c r="A86" s="25" t="s">
        <v>277</v>
      </c>
      <c r="B86" s="9" t="s">
        <v>283</v>
      </c>
      <c r="C86" s="27" t="s">
        <v>237</v>
      </c>
      <c r="D86" s="27" t="s">
        <v>237</v>
      </c>
      <c r="E86" s="22">
        <v>0</v>
      </c>
      <c r="F86" s="53">
        <v>0</v>
      </c>
      <c r="G86" s="22">
        <v>0</v>
      </c>
      <c r="H86" s="30" t="s">
        <v>46</v>
      </c>
      <c r="I86" s="30">
        <v>3</v>
      </c>
      <c r="J86" s="31">
        <v>0</v>
      </c>
      <c r="K86" s="30"/>
    </row>
    <row r="87" spans="1:11" s="43" customFormat="1" ht="40.5" customHeight="1" x14ac:dyDescent="0.25">
      <c r="A87" s="25" t="s">
        <v>278</v>
      </c>
      <c r="B87" s="9" t="s">
        <v>284</v>
      </c>
      <c r="C87" s="27" t="s">
        <v>237</v>
      </c>
      <c r="D87" s="27" t="s">
        <v>237</v>
      </c>
      <c r="E87" s="22">
        <v>5</v>
      </c>
      <c r="F87" s="53">
        <v>5</v>
      </c>
      <c r="G87" s="22">
        <v>5</v>
      </c>
      <c r="H87" s="30" t="s">
        <v>46</v>
      </c>
      <c r="I87" s="30">
        <v>3</v>
      </c>
      <c r="J87" s="31">
        <v>3</v>
      </c>
      <c r="K87" s="30"/>
    </row>
    <row r="88" spans="1:11" s="43" customFormat="1" ht="40.5" customHeight="1" x14ac:dyDescent="0.25">
      <c r="A88" s="25" t="s">
        <v>279</v>
      </c>
      <c r="B88" s="9" t="s">
        <v>285</v>
      </c>
      <c r="C88" s="27" t="s">
        <v>237</v>
      </c>
      <c r="D88" s="27" t="s">
        <v>237</v>
      </c>
      <c r="E88" s="22">
        <v>5</v>
      </c>
      <c r="F88" s="53">
        <v>5</v>
      </c>
      <c r="G88" s="22">
        <v>5</v>
      </c>
      <c r="H88" s="30" t="s">
        <v>46</v>
      </c>
      <c r="I88" s="30">
        <v>3</v>
      </c>
      <c r="J88" s="31">
        <v>3</v>
      </c>
      <c r="K88" s="30"/>
    </row>
    <row r="89" spans="1:11" ht="56.25" customHeight="1" x14ac:dyDescent="0.2">
      <c r="A89" s="25" t="s">
        <v>91</v>
      </c>
      <c r="B89" s="9" t="s">
        <v>35</v>
      </c>
      <c r="C89" s="27" t="s">
        <v>237</v>
      </c>
      <c r="D89" s="27" t="s">
        <v>237</v>
      </c>
      <c r="E89" s="33">
        <v>0</v>
      </c>
      <c r="F89" s="38">
        <v>0</v>
      </c>
      <c r="G89" s="37">
        <v>0</v>
      </c>
      <c r="H89" s="30" t="s">
        <v>26</v>
      </c>
      <c r="I89" s="30">
        <v>50</v>
      </c>
      <c r="J89" s="30">
        <v>0</v>
      </c>
      <c r="K89" s="30"/>
    </row>
    <row r="90" spans="1:11" ht="67.5" x14ac:dyDescent="0.2">
      <c r="A90" s="25" t="s">
        <v>119</v>
      </c>
      <c r="B90" s="9" t="s">
        <v>205</v>
      </c>
      <c r="C90" s="27" t="s">
        <v>237</v>
      </c>
      <c r="D90" s="27" t="s">
        <v>237</v>
      </c>
      <c r="E90" s="22">
        <v>30</v>
      </c>
      <c r="F90" s="38">
        <v>30</v>
      </c>
      <c r="G90" s="38">
        <v>30</v>
      </c>
      <c r="H90" s="30" t="s">
        <v>26</v>
      </c>
      <c r="I90" s="30">
        <v>10</v>
      </c>
      <c r="J90" s="30">
        <v>10</v>
      </c>
      <c r="K90" s="30"/>
    </row>
    <row r="91" spans="1:11" ht="122.25" customHeight="1" x14ac:dyDescent="0.2">
      <c r="A91" s="25" t="s">
        <v>92</v>
      </c>
      <c r="B91" s="9" t="s">
        <v>286</v>
      </c>
      <c r="C91" s="27" t="s">
        <v>237</v>
      </c>
      <c r="D91" s="27" t="s">
        <v>237</v>
      </c>
      <c r="E91" s="54">
        <v>3204.5</v>
      </c>
      <c r="F91" s="54">
        <v>3204.4</v>
      </c>
      <c r="G91" s="37">
        <v>3204.2</v>
      </c>
      <c r="H91" s="30" t="s">
        <v>30</v>
      </c>
      <c r="I91" s="30">
        <v>112</v>
      </c>
      <c r="J91" s="30">
        <v>241</v>
      </c>
      <c r="K91" s="30" t="s">
        <v>214</v>
      </c>
    </row>
    <row r="92" spans="1:11" ht="98.25" customHeight="1" x14ac:dyDescent="0.2">
      <c r="A92" s="25" t="s">
        <v>93</v>
      </c>
      <c r="B92" s="9" t="s">
        <v>287</v>
      </c>
      <c r="C92" s="27" t="s">
        <v>237</v>
      </c>
      <c r="D92" s="27" t="s">
        <v>237</v>
      </c>
      <c r="E92" s="33">
        <v>1210.5</v>
      </c>
      <c r="F92" s="38">
        <v>1210.5</v>
      </c>
      <c r="G92" s="37">
        <v>1161.2</v>
      </c>
      <c r="H92" s="30" t="s">
        <v>30</v>
      </c>
      <c r="I92" s="30">
        <v>67</v>
      </c>
      <c r="J92" s="30">
        <v>45</v>
      </c>
      <c r="K92" s="30" t="s">
        <v>214</v>
      </c>
    </row>
    <row r="93" spans="1:11" ht="82.5" customHeight="1" x14ac:dyDescent="0.2">
      <c r="A93" s="25" t="s">
        <v>94</v>
      </c>
      <c r="B93" s="9" t="s">
        <v>288</v>
      </c>
      <c r="C93" s="27" t="s">
        <v>237</v>
      </c>
      <c r="D93" s="27" t="s">
        <v>237</v>
      </c>
      <c r="E93" s="23">
        <v>3617.2</v>
      </c>
      <c r="F93" s="38">
        <v>3617</v>
      </c>
      <c r="G93" s="37">
        <v>3046.1</v>
      </c>
      <c r="H93" s="30" t="s">
        <v>30</v>
      </c>
      <c r="I93" s="30">
        <v>2394</v>
      </c>
      <c r="J93" s="30">
        <v>2121</v>
      </c>
      <c r="K93" s="30" t="s">
        <v>214</v>
      </c>
    </row>
    <row r="94" spans="1:11" s="40" customFormat="1" ht="126" customHeight="1" x14ac:dyDescent="0.2">
      <c r="A94" s="25" t="s">
        <v>164</v>
      </c>
      <c r="B94" s="9" t="s">
        <v>289</v>
      </c>
      <c r="C94" s="27" t="s">
        <v>237</v>
      </c>
      <c r="D94" s="27" t="s">
        <v>237</v>
      </c>
      <c r="E94" s="23">
        <v>28375.5</v>
      </c>
      <c r="F94" s="52" t="s">
        <v>330</v>
      </c>
      <c r="G94" s="52" t="s">
        <v>331</v>
      </c>
      <c r="H94" s="30" t="s">
        <v>30</v>
      </c>
      <c r="I94" s="30">
        <v>2394</v>
      </c>
      <c r="J94" s="30">
        <v>2225</v>
      </c>
      <c r="K94" s="30" t="s">
        <v>214</v>
      </c>
    </row>
    <row r="95" spans="1:11" s="40" customFormat="1" ht="45" customHeight="1" x14ac:dyDescent="0.2">
      <c r="A95" s="25" t="s">
        <v>290</v>
      </c>
      <c r="B95" s="9" t="s">
        <v>291</v>
      </c>
      <c r="C95" s="27" t="s">
        <v>237</v>
      </c>
      <c r="D95" s="27" t="s">
        <v>237</v>
      </c>
      <c r="E95" s="23">
        <f>E96+E97+E98+E99+E100+E101</f>
        <v>5173.5999999999995</v>
      </c>
      <c r="F95" s="23">
        <f>F96+F97+F98+F99+F100+F101</f>
        <v>5170.3999999999996</v>
      </c>
      <c r="G95" s="23">
        <f t="shared" ref="G95" si="12">G96+G97+G98+G99+G100+G101</f>
        <v>5170.3999999999996</v>
      </c>
      <c r="H95" s="30" t="s">
        <v>25</v>
      </c>
      <c r="I95" s="30">
        <v>1</v>
      </c>
      <c r="J95" s="30">
        <v>1</v>
      </c>
      <c r="K95" s="30"/>
    </row>
    <row r="96" spans="1:11" s="40" customFormat="1" ht="42" customHeight="1" x14ac:dyDescent="0.2">
      <c r="A96" s="25" t="s">
        <v>292</v>
      </c>
      <c r="B96" s="9" t="s">
        <v>293</v>
      </c>
      <c r="C96" s="27" t="s">
        <v>319</v>
      </c>
      <c r="D96" s="27" t="s">
        <v>319</v>
      </c>
      <c r="E96" s="23">
        <v>440.1</v>
      </c>
      <c r="F96" s="37">
        <v>440.1</v>
      </c>
      <c r="G96" s="37">
        <v>440.1</v>
      </c>
      <c r="H96" s="30" t="s">
        <v>25</v>
      </c>
      <c r="I96" s="30">
        <v>1</v>
      </c>
      <c r="J96" s="30">
        <v>1</v>
      </c>
      <c r="K96" s="30"/>
    </row>
    <row r="97" spans="1:11" s="40" customFormat="1" ht="56.25" customHeight="1" x14ac:dyDescent="0.2">
      <c r="A97" s="25" t="s">
        <v>294</v>
      </c>
      <c r="B97" s="9" t="s">
        <v>295</v>
      </c>
      <c r="C97" s="27" t="s">
        <v>237</v>
      </c>
      <c r="D97" s="27" t="s">
        <v>237</v>
      </c>
      <c r="E97" s="23">
        <v>2000</v>
      </c>
      <c r="F97" s="37">
        <v>2000</v>
      </c>
      <c r="G97" s="37">
        <v>2000</v>
      </c>
      <c r="H97" s="30" t="s">
        <v>25</v>
      </c>
      <c r="I97" s="30">
        <v>1</v>
      </c>
      <c r="J97" s="30">
        <v>1</v>
      </c>
      <c r="K97" s="30"/>
    </row>
    <row r="98" spans="1:11" s="40" customFormat="1" ht="67.5" customHeight="1" x14ac:dyDescent="0.2">
      <c r="A98" s="25" t="s">
        <v>296</v>
      </c>
      <c r="B98" s="9" t="s">
        <v>297</v>
      </c>
      <c r="C98" s="27" t="s">
        <v>319</v>
      </c>
      <c r="D98" s="27" t="s">
        <v>319</v>
      </c>
      <c r="E98" s="23">
        <v>247.2</v>
      </c>
      <c r="F98" s="37">
        <v>247.2</v>
      </c>
      <c r="G98" s="37">
        <v>247.2</v>
      </c>
      <c r="H98" s="30" t="s">
        <v>25</v>
      </c>
      <c r="I98" s="30">
        <v>1</v>
      </c>
      <c r="J98" s="30">
        <v>1</v>
      </c>
      <c r="K98" s="30"/>
    </row>
    <row r="99" spans="1:11" s="40" customFormat="1" ht="42" customHeight="1" x14ac:dyDescent="0.2">
      <c r="A99" s="25" t="s">
        <v>298</v>
      </c>
      <c r="B99" s="9" t="s">
        <v>299</v>
      </c>
      <c r="C99" s="27" t="s">
        <v>237</v>
      </c>
      <c r="D99" s="27" t="s">
        <v>237</v>
      </c>
      <c r="E99" s="23">
        <v>1000</v>
      </c>
      <c r="F99" s="37">
        <v>996.8</v>
      </c>
      <c r="G99" s="37">
        <v>996.8</v>
      </c>
      <c r="H99" s="30" t="s">
        <v>25</v>
      </c>
      <c r="I99" s="30">
        <v>1</v>
      </c>
      <c r="J99" s="30">
        <v>1</v>
      </c>
      <c r="K99" s="30"/>
    </row>
    <row r="100" spans="1:11" s="40" customFormat="1" ht="43.5" customHeight="1" x14ac:dyDescent="0.2">
      <c r="A100" s="25" t="s">
        <v>300</v>
      </c>
      <c r="B100" s="9" t="s">
        <v>301</v>
      </c>
      <c r="C100" s="27" t="s">
        <v>319</v>
      </c>
      <c r="D100" s="27" t="s">
        <v>319</v>
      </c>
      <c r="E100" s="23">
        <v>886.3</v>
      </c>
      <c r="F100" s="37">
        <v>886.3</v>
      </c>
      <c r="G100" s="37">
        <v>886.3</v>
      </c>
      <c r="H100" s="30" t="s">
        <v>25</v>
      </c>
      <c r="I100" s="30">
        <v>1</v>
      </c>
      <c r="J100" s="30">
        <v>1</v>
      </c>
      <c r="K100" s="30"/>
    </row>
    <row r="101" spans="1:11" s="40" customFormat="1" ht="45" customHeight="1" x14ac:dyDescent="0.2">
      <c r="A101" s="25" t="s">
        <v>302</v>
      </c>
      <c r="B101" s="9" t="s">
        <v>303</v>
      </c>
      <c r="C101" s="27" t="s">
        <v>319</v>
      </c>
      <c r="D101" s="27" t="s">
        <v>319</v>
      </c>
      <c r="E101" s="23">
        <v>600</v>
      </c>
      <c r="F101" s="37">
        <v>600</v>
      </c>
      <c r="G101" s="37">
        <v>600</v>
      </c>
      <c r="H101" s="30" t="s">
        <v>25</v>
      </c>
      <c r="I101" s="30">
        <v>1</v>
      </c>
      <c r="J101" s="30">
        <v>1</v>
      </c>
      <c r="K101" s="30"/>
    </row>
    <row r="102" spans="1:11" ht="40.5" x14ac:dyDescent="0.2">
      <c r="A102" s="63" t="s">
        <v>120</v>
      </c>
      <c r="B102" s="26" t="s">
        <v>121</v>
      </c>
      <c r="C102" s="27" t="s">
        <v>237</v>
      </c>
      <c r="D102" s="27" t="s">
        <v>237</v>
      </c>
      <c r="E102" s="64">
        <f>SUM(E103+E126)</f>
        <v>769.3</v>
      </c>
      <c r="F102" s="64">
        <f>SUM(F103+F126)</f>
        <v>768.7</v>
      </c>
      <c r="G102" s="64">
        <f t="shared" ref="G102" si="13">SUM(G103+G126)</f>
        <v>768.7</v>
      </c>
      <c r="H102" s="28" t="s">
        <v>22</v>
      </c>
      <c r="I102" s="28" t="s">
        <v>22</v>
      </c>
      <c r="J102" s="28" t="s">
        <v>22</v>
      </c>
      <c r="K102" s="28"/>
    </row>
    <row r="103" spans="1:11" ht="81" x14ac:dyDescent="0.2">
      <c r="A103" s="25" t="s">
        <v>95</v>
      </c>
      <c r="B103" s="70" t="s">
        <v>122</v>
      </c>
      <c r="C103" s="27" t="s">
        <v>237</v>
      </c>
      <c r="D103" s="27" t="s">
        <v>237</v>
      </c>
      <c r="E103" s="34">
        <f>SUM(E104+E114+E115+E125)</f>
        <v>457</v>
      </c>
      <c r="F103" s="34">
        <f>SUM(F104+F114+F115+F125)</f>
        <v>456.5</v>
      </c>
      <c r="G103" s="34">
        <f t="shared" ref="G103" si="14">SUM(G104+G114+G115+G125)</f>
        <v>456.5</v>
      </c>
      <c r="H103" s="30" t="s">
        <v>26</v>
      </c>
      <c r="I103" s="71">
        <f>SUM(I104+I114+I115+I125)</f>
        <v>456</v>
      </c>
      <c r="J103" s="71">
        <f>SUM(J104+J114+J115+J125)</f>
        <v>412</v>
      </c>
      <c r="K103" s="30"/>
    </row>
    <row r="104" spans="1:11" ht="54" x14ac:dyDescent="0.2">
      <c r="A104" s="25" t="s">
        <v>96</v>
      </c>
      <c r="B104" s="9" t="s">
        <v>9</v>
      </c>
      <c r="C104" s="27" t="s">
        <v>237</v>
      </c>
      <c r="D104" s="27" t="s">
        <v>237</v>
      </c>
      <c r="E104" s="33">
        <f>SUM(E105+E106+E107+E108+E109+E110+E111+E112+E113)</f>
        <v>163.5</v>
      </c>
      <c r="F104" s="33">
        <f t="shared" ref="F104:G104" si="15">SUM(F105+F106+F107+F108+F109+F110+F111+F112+F113)</f>
        <v>163.5</v>
      </c>
      <c r="G104" s="33">
        <f t="shared" si="15"/>
        <v>163.5</v>
      </c>
      <c r="H104" s="30" t="s">
        <v>27</v>
      </c>
      <c r="I104" s="72">
        <f>SUM(I105+I106+I107+I108+I109+I110+I111+I112+I113)</f>
        <v>371</v>
      </c>
      <c r="J104" s="72">
        <f>SUM(J105+J106+J107+J108+J109+J110+J111+J112+J113)</f>
        <v>360</v>
      </c>
      <c r="K104" s="30"/>
    </row>
    <row r="105" spans="1:11" ht="67.5" x14ac:dyDescent="0.2">
      <c r="A105" s="25" t="s">
        <v>123</v>
      </c>
      <c r="B105" s="9" t="s">
        <v>207</v>
      </c>
      <c r="C105" s="27" t="s">
        <v>319</v>
      </c>
      <c r="D105" s="27" t="s">
        <v>319</v>
      </c>
      <c r="E105" s="22">
        <v>20</v>
      </c>
      <c r="F105" s="38">
        <v>20</v>
      </c>
      <c r="G105" s="37">
        <v>20</v>
      </c>
      <c r="H105" s="30" t="s">
        <v>62</v>
      </c>
      <c r="I105" s="30">
        <v>11</v>
      </c>
      <c r="J105" s="30">
        <v>11</v>
      </c>
      <c r="K105" s="30"/>
    </row>
    <row r="106" spans="1:11" ht="27" x14ac:dyDescent="0.2">
      <c r="A106" s="25" t="s">
        <v>124</v>
      </c>
      <c r="B106" s="9" t="s">
        <v>45</v>
      </c>
      <c r="C106" s="27" t="s">
        <v>237</v>
      </c>
      <c r="D106" s="27" t="s">
        <v>237</v>
      </c>
      <c r="E106" s="22">
        <v>40</v>
      </c>
      <c r="F106" s="22">
        <v>40</v>
      </c>
      <c r="G106" s="22">
        <v>40</v>
      </c>
      <c r="H106" s="30" t="s">
        <v>26</v>
      </c>
      <c r="I106" s="30">
        <v>200</v>
      </c>
      <c r="J106" s="30">
        <v>200</v>
      </c>
      <c r="K106" s="30"/>
    </row>
    <row r="107" spans="1:11" ht="40.5" x14ac:dyDescent="0.2">
      <c r="A107" s="25" t="s">
        <v>125</v>
      </c>
      <c r="B107" s="9" t="s">
        <v>47</v>
      </c>
      <c r="C107" s="27" t="s">
        <v>319</v>
      </c>
      <c r="D107" s="27" t="s">
        <v>319</v>
      </c>
      <c r="E107" s="33">
        <v>50</v>
      </c>
      <c r="F107" s="38">
        <v>50</v>
      </c>
      <c r="G107" s="37">
        <v>50</v>
      </c>
      <c r="H107" s="30" t="s">
        <v>26</v>
      </c>
      <c r="I107" s="30">
        <v>60</v>
      </c>
      <c r="J107" s="30">
        <v>60</v>
      </c>
      <c r="K107" s="30"/>
    </row>
    <row r="108" spans="1:11" ht="40.5" x14ac:dyDescent="0.2">
      <c r="A108" s="25" t="s">
        <v>126</v>
      </c>
      <c r="B108" s="9" t="s">
        <v>48</v>
      </c>
      <c r="C108" s="27" t="s">
        <v>319</v>
      </c>
      <c r="D108" s="27" t="s">
        <v>319</v>
      </c>
      <c r="E108" s="22">
        <v>8.5</v>
      </c>
      <c r="F108" s="38">
        <v>8.5</v>
      </c>
      <c r="G108" s="37">
        <v>8.5</v>
      </c>
      <c r="H108" s="30" t="s">
        <v>49</v>
      </c>
      <c r="I108" s="30">
        <v>3</v>
      </c>
      <c r="J108" s="30">
        <v>3</v>
      </c>
      <c r="K108" s="30"/>
    </row>
    <row r="109" spans="1:11" ht="54" x14ac:dyDescent="0.2">
      <c r="A109" s="25" t="s">
        <v>127</v>
      </c>
      <c r="B109" s="9" t="s">
        <v>64</v>
      </c>
      <c r="C109" s="27" t="s">
        <v>319</v>
      </c>
      <c r="D109" s="27" t="s">
        <v>319</v>
      </c>
      <c r="E109" s="33">
        <v>10</v>
      </c>
      <c r="F109" s="73">
        <v>10</v>
      </c>
      <c r="G109" s="46">
        <v>10</v>
      </c>
      <c r="H109" s="30" t="s">
        <v>49</v>
      </c>
      <c r="I109" s="30">
        <v>3</v>
      </c>
      <c r="J109" s="30">
        <v>3</v>
      </c>
      <c r="K109" s="30"/>
    </row>
    <row r="110" spans="1:11" ht="54" x14ac:dyDescent="0.2">
      <c r="A110" s="25" t="s">
        <v>128</v>
      </c>
      <c r="B110" s="9" t="s">
        <v>50</v>
      </c>
      <c r="C110" s="27" t="s">
        <v>319</v>
      </c>
      <c r="D110" s="27" t="s">
        <v>319</v>
      </c>
      <c r="E110" s="22">
        <v>5</v>
      </c>
      <c r="F110" s="74">
        <v>5</v>
      </c>
      <c r="G110" s="75">
        <v>5</v>
      </c>
      <c r="H110" s="30" t="s">
        <v>49</v>
      </c>
      <c r="I110" s="30">
        <v>3</v>
      </c>
      <c r="J110" s="30">
        <v>3</v>
      </c>
      <c r="K110" s="30"/>
    </row>
    <row r="111" spans="1:11" ht="27" x14ac:dyDescent="0.2">
      <c r="A111" s="25" t="s">
        <v>129</v>
      </c>
      <c r="B111" s="9" t="s">
        <v>59</v>
      </c>
      <c r="C111" s="27" t="s">
        <v>237</v>
      </c>
      <c r="D111" s="27" t="s">
        <v>237</v>
      </c>
      <c r="E111" s="33">
        <v>0</v>
      </c>
      <c r="F111" s="33">
        <v>0</v>
      </c>
      <c r="G111" s="33">
        <v>0</v>
      </c>
      <c r="H111" s="30" t="s">
        <v>26</v>
      </c>
      <c r="I111" s="30">
        <v>11</v>
      </c>
      <c r="J111" s="30">
        <v>0</v>
      </c>
      <c r="K111" s="30"/>
    </row>
    <row r="112" spans="1:11" s="40" customFormat="1" ht="27" x14ac:dyDescent="0.2">
      <c r="A112" s="25" t="s">
        <v>206</v>
      </c>
      <c r="B112" s="9" t="s">
        <v>208</v>
      </c>
      <c r="C112" s="27" t="s">
        <v>237</v>
      </c>
      <c r="D112" s="27" t="s">
        <v>237</v>
      </c>
      <c r="E112" s="22">
        <v>10</v>
      </c>
      <c r="F112" s="37">
        <v>10</v>
      </c>
      <c r="G112" s="21">
        <v>10</v>
      </c>
      <c r="H112" s="30" t="s">
        <v>26</v>
      </c>
      <c r="I112" s="30">
        <v>40</v>
      </c>
      <c r="J112" s="30">
        <v>40</v>
      </c>
      <c r="K112" s="30"/>
    </row>
    <row r="113" spans="1:11" s="40" customFormat="1" ht="27" x14ac:dyDescent="0.2">
      <c r="A113" s="25" t="s">
        <v>322</v>
      </c>
      <c r="B113" s="9" t="s">
        <v>324</v>
      </c>
      <c r="C113" s="27" t="s">
        <v>323</v>
      </c>
      <c r="D113" s="27" t="s">
        <v>323</v>
      </c>
      <c r="E113" s="22">
        <v>20</v>
      </c>
      <c r="F113" s="37">
        <v>20</v>
      </c>
      <c r="G113" s="21">
        <v>20</v>
      </c>
      <c r="H113" s="30" t="s">
        <v>26</v>
      </c>
      <c r="I113" s="30">
        <v>40</v>
      </c>
      <c r="J113" s="30">
        <v>40</v>
      </c>
      <c r="K113" s="30"/>
    </row>
    <row r="114" spans="1:11" ht="94.5" customHeight="1" x14ac:dyDescent="0.2">
      <c r="A114" s="25" t="s">
        <v>130</v>
      </c>
      <c r="B114" s="9" t="s">
        <v>51</v>
      </c>
      <c r="C114" s="27" t="s">
        <v>237</v>
      </c>
      <c r="D114" s="27" t="s">
        <v>237</v>
      </c>
      <c r="E114" s="33">
        <v>16</v>
      </c>
      <c r="F114" s="33">
        <v>16</v>
      </c>
      <c r="G114" s="33">
        <v>16</v>
      </c>
      <c r="H114" s="30" t="s">
        <v>28</v>
      </c>
      <c r="I114" s="30">
        <v>4</v>
      </c>
      <c r="J114" s="30">
        <v>4</v>
      </c>
      <c r="K114" s="30"/>
    </row>
    <row r="115" spans="1:11" ht="54" x14ac:dyDescent="0.2">
      <c r="A115" s="25" t="s">
        <v>131</v>
      </c>
      <c r="B115" s="9" t="s">
        <v>10</v>
      </c>
      <c r="C115" s="27" t="s">
        <v>237</v>
      </c>
      <c r="D115" s="27" t="s">
        <v>237</v>
      </c>
      <c r="E115" s="22">
        <f>SUM(E116+E117+E118+E119+E120+E121+E122+E123+E124)</f>
        <v>36.900000000000006</v>
      </c>
      <c r="F115" s="22">
        <f t="shared" ref="F115:G115" si="16">SUM(F116+F117+F118+F119+F120+F121+F122+F123+F124)</f>
        <v>36.400000000000006</v>
      </c>
      <c r="G115" s="22">
        <f t="shared" si="16"/>
        <v>36.400000000000006</v>
      </c>
      <c r="H115" s="30" t="s">
        <v>26</v>
      </c>
      <c r="I115" s="31">
        <f>SUM(I116+I117+I118+I119+I120+I121+I122+I123+I124)</f>
        <v>56</v>
      </c>
      <c r="J115" s="31">
        <f>SUM(J116+J117+J118+J119+J120+J121+J122+J123+J124)</f>
        <v>23</v>
      </c>
      <c r="K115" s="30"/>
    </row>
    <row r="116" spans="1:11" ht="54" customHeight="1" x14ac:dyDescent="0.2">
      <c r="A116" s="25" t="s">
        <v>165</v>
      </c>
      <c r="B116" s="9" t="s">
        <v>304</v>
      </c>
      <c r="C116" s="27" t="s">
        <v>237</v>
      </c>
      <c r="D116" s="27" t="s">
        <v>316</v>
      </c>
      <c r="E116" s="22">
        <v>1.8</v>
      </c>
      <c r="F116" s="21">
        <v>1.8</v>
      </c>
      <c r="G116" s="12">
        <v>1.8</v>
      </c>
      <c r="H116" s="30" t="s">
        <v>26</v>
      </c>
      <c r="I116" s="30">
        <v>1</v>
      </c>
      <c r="J116" s="30">
        <v>1</v>
      </c>
      <c r="K116" s="30"/>
    </row>
    <row r="117" spans="1:11" ht="93.75" customHeight="1" x14ac:dyDescent="0.2">
      <c r="A117" s="25" t="s">
        <v>166</v>
      </c>
      <c r="B117" s="9" t="s">
        <v>52</v>
      </c>
      <c r="C117" s="27" t="s">
        <v>237</v>
      </c>
      <c r="D117" s="27" t="s">
        <v>237</v>
      </c>
      <c r="E117" s="33">
        <v>0</v>
      </c>
      <c r="F117" s="21">
        <v>0</v>
      </c>
      <c r="G117" s="12">
        <v>0</v>
      </c>
      <c r="H117" s="30" t="s">
        <v>26</v>
      </c>
      <c r="I117" s="30">
        <v>25</v>
      </c>
      <c r="J117" s="30">
        <v>0</v>
      </c>
      <c r="K117" s="30"/>
    </row>
    <row r="118" spans="1:11" ht="40.5" x14ac:dyDescent="0.2">
      <c r="A118" s="25" t="s">
        <v>167</v>
      </c>
      <c r="B118" s="9" t="s">
        <v>53</v>
      </c>
      <c r="C118" s="27" t="s">
        <v>237</v>
      </c>
      <c r="D118" s="27" t="s">
        <v>237</v>
      </c>
      <c r="E118" s="22">
        <v>3.9</v>
      </c>
      <c r="F118" s="21">
        <v>3.8</v>
      </c>
      <c r="G118" s="12">
        <v>3.8</v>
      </c>
      <c r="H118" s="30" t="s">
        <v>26</v>
      </c>
      <c r="I118" s="30">
        <v>2</v>
      </c>
      <c r="J118" s="30">
        <v>2</v>
      </c>
      <c r="K118" s="30"/>
    </row>
    <row r="119" spans="1:11" s="43" customFormat="1" ht="68.25" customHeight="1" x14ac:dyDescent="0.25">
      <c r="A119" s="25" t="s">
        <v>168</v>
      </c>
      <c r="B119" s="9" t="s">
        <v>114</v>
      </c>
      <c r="C119" s="27" t="s">
        <v>237</v>
      </c>
      <c r="D119" s="27" t="s">
        <v>316</v>
      </c>
      <c r="E119" s="34">
        <v>6.4</v>
      </c>
      <c r="F119" s="21">
        <v>6.4</v>
      </c>
      <c r="G119" s="12">
        <v>6.4</v>
      </c>
      <c r="H119" s="30" t="s">
        <v>26</v>
      </c>
      <c r="I119" s="30">
        <v>4</v>
      </c>
      <c r="J119" s="30">
        <v>4</v>
      </c>
      <c r="K119" s="30"/>
    </row>
    <row r="120" spans="1:11" ht="40.5" x14ac:dyDescent="0.2">
      <c r="A120" s="25" t="s">
        <v>169</v>
      </c>
      <c r="B120" s="9" t="s">
        <v>234</v>
      </c>
      <c r="C120" s="27" t="s">
        <v>237</v>
      </c>
      <c r="D120" s="27" t="s">
        <v>237</v>
      </c>
      <c r="E120" s="34">
        <v>0</v>
      </c>
      <c r="F120" s="21">
        <v>0</v>
      </c>
      <c r="G120" s="12">
        <v>0</v>
      </c>
      <c r="H120" s="30" t="s">
        <v>26</v>
      </c>
      <c r="I120" s="30">
        <v>8</v>
      </c>
      <c r="J120" s="30">
        <v>0</v>
      </c>
      <c r="K120" s="30"/>
    </row>
    <row r="121" spans="1:11" ht="84.75" customHeight="1" x14ac:dyDescent="0.2">
      <c r="A121" s="25" t="s">
        <v>170</v>
      </c>
      <c r="B121" s="9" t="s">
        <v>313</v>
      </c>
      <c r="C121" s="27" t="s">
        <v>319</v>
      </c>
      <c r="D121" s="27" t="s">
        <v>319</v>
      </c>
      <c r="E121" s="34">
        <v>5.9</v>
      </c>
      <c r="F121" s="21">
        <v>5.9</v>
      </c>
      <c r="G121" s="12">
        <v>5.9</v>
      </c>
      <c r="H121" s="30" t="s">
        <v>26</v>
      </c>
      <c r="I121" s="30">
        <v>5</v>
      </c>
      <c r="J121" s="30">
        <v>5</v>
      </c>
      <c r="K121" s="30"/>
    </row>
    <row r="122" spans="1:11" ht="137.25" customHeight="1" x14ac:dyDescent="0.2">
      <c r="A122" s="25" t="s">
        <v>171</v>
      </c>
      <c r="B122" s="9" t="s">
        <v>314</v>
      </c>
      <c r="C122" s="27" t="s">
        <v>237</v>
      </c>
      <c r="D122" s="27" t="s">
        <v>316</v>
      </c>
      <c r="E122" s="34">
        <v>3.1</v>
      </c>
      <c r="F122" s="21">
        <v>3.1</v>
      </c>
      <c r="G122" s="12">
        <v>3.1</v>
      </c>
      <c r="H122" s="30" t="s">
        <v>26</v>
      </c>
      <c r="I122" s="30">
        <v>3</v>
      </c>
      <c r="J122" s="76">
        <v>3</v>
      </c>
      <c r="K122" s="30"/>
    </row>
    <row r="123" spans="1:11" ht="57" customHeight="1" x14ac:dyDescent="0.2">
      <c r="A123" s="25" t="s">
        <v>172</v>
      </c>
      <c r="B123" s="9" t="s">
        <v>315</v>
      </c>
      <c r="C123" s="27" t="s">
        <v>319</v>
      </c>
      <c r="D123" s="27" t="s">
        <v>319</v>
      </c>
      <c r="E123" s="22">
        <v>7.1</v>
      </c>
      <c r="F123" s="22">
        <v>7.1</v>
      </c>
      <c r="G123" s="12">
        <v>7.1</v>
      </c>
      <c r="H123" s="30" t="s">
        <v>26</v>
      </c>
      <c r="I123" s="30">
        <v>4</v>
      </c>
      <c r="J123" s="30">
        <v>4</v>
      </c>
      <c r="K123" s="30"/>
    </row>
    <row r="124" spans="1:11" ht="43.5" customHeight="1" x14ac:dyDescent="0.2">
      <c r="A124" s="25" t="s">
        <v>325</v>
      </c>
      <c r="B124" s="9" t="s">
        <v>326</v>
      </c>
      <c r="C124" s="27" t="s">
        <v>323</v>
      </c>
      <c r="D124" s="27" t="s">
        <v>323</v>
      </c>
      <c r="E124" s="22">
        <v>8.6999999999999993</v>
      </c>
      <c r="F124" s="22">
        <v>8.3000000000000007</v>
      </c>
      <c r="G124" s="12">
        <v>8.3000000000000007</v>
      </c>
      <c r="H124" s="30" t="s">
        <v>26</v>
      </c>
      <c r="I124" s="30">
        <v>4</v>
      </c>
      <c r="J124" s="30">
        <v>4</v>
      </c>
      <c r="K124" s="30"/>
    </row>
    <row r="125" spans="1:11" ht="40.5" x14ac:dyDescent="0.2">
      <c r="A125" s="25" t="s">
        <v>132</v>
      </c>
      <c r="B125" s="9" t="s">
        <v>61</v>
      </c>
      <c r="C125" s="27" t="s">
        <v>237</v>
      </c>
      <c r="D125" s="27" t="s">
        <v>316</v>
      </c>
      <c r="E125" s="22">
        <v>240.6</v>
      </c>
      <c r="F125" s="21">
        <v>240.6</v>
      </c>
      <c r="G125" s="12">
        <v>240.6</v>
      </c>
      <c r="H125" s="30" t="s">
        <v>26</v>
      </c>
      <c r="I125" s="30">
        <v>25</v>
      </c>
      <c r="J125" s="30">
        <v>25</v>
      </c>
      <c r="K125" s="30"/>
    </row>
    <row r="126" spans="1:11" ht="40.5" x14ac:dyDescent="0.2">
      <c r="A126" s="25" t="s">
        <v>97</v>
      </c>
      <c r="B126" s="9" t="s">
        <v>15</v>
      </c>
      <c r="C126" s="27" t="s">
        <v>237</v>
      </c>
      <c r="D126" s="27" t="s">
        <v>316</v>
      </c>
      <c r="E126" s="22">
        <f>SUM(E127+E137+E143)</f>
        <v>312.3</v>
      </c>
      <c r="F126" s="22">
        <f>SUM(F127+F137+F143)</f>
        <v>312.2</v>
      </c>
      <c r="G126" s="22">
        <f t="shared" ref="G126:J126" si="17">SUM(G127+G137+G143)</f>
        <v>312.2</v>
      </c>
      <c r="H126" s="30" t="s">
        <v>31</v>
      </c>
      <c r="I126" s="22">
        <f t="shared" si="17"/>
        <v>514</v>
      </c>
      <c r="J126" s="22">
        <f t="shared" si="17"/>
        <v>11</v>
      </c>
      <c r="K126" s="30"/>
    </row>
    <row r="127" spans="1:11" ht="96" customHeight="1" x14ac:dyDescent="0.2">
      <c r="A127" s="25" t="s">
        <v>99</v>
      </c>
      <c r="B127" s="9" t="s">
        <v>16</v>
      </c>
      <c r="C127" s="27" t="s">
        <v>237</v>
      </c>
      <c r="D127" s="27" t="s">
        <v>316</v>
      </c>
      <c r="E127" s="22">
        <f>SUM(E128+E129+E130+E131+E132+E133+E134+E135+E136)</f>
        <v>267.3</v>
      </c>
      <c r="F127" s="22">
        <f>SUM(F128+F129+F130+F131+F132+F133+F134+F135+F136)</f>
        <v>267.2</v>
      </c>
      <c r="G127" s="22">
        <f t="shared" ref="G127" si="18">SUM(G128+G129+G130+G131+G132+G133+G134+G135+G136)</f>
        <v>267.2</v>
      </c>
      <c r="H127" s="30" t="s">
        <v>31</v>
      </c>
      <c r="I127" s="30">
        <v>9</v>
      </c>
      <c r="J127" s="30">
        <v>7</v>
      </c>
      <c r="K127" s="30"/>
    </row>
    <row r="128" spans="1:11" ht="67.5" x14ac:dyDescent="0.2">
      <c r="A128" s="25" t="s">
        <v>133</v>
      </c>
      <c r="B128" s="9" t="s">
        <v>54</v>
      </c>
      <c r="C128" s="27" t="s">
        <v>319</v>
      </c>
      <c r="D128" s="27" t="s">
        <v>319</v>
      </c>
      <c r="E128" s="22">
        <v>10</v>
      </c>
      <c r="F128" s="21">
        <v>10</v>
      </c>
      <c r="G128" s="12">
        <v>10</v>
      </c>
      <c r="H128" s="30" t="s">
        <v>49</v>
      </c>
      <c r="I128" s="30">
        <v>3</v>
      </c>
      <c r="J128" s="76">
        <v>3</v>
      </c>
      <c r="K128" s="30"/>
    </row>
    <row r="129" spans="1:11" ht="40.5" x14ac:dyDescent="0.2">
      <c r="A129" s="25" t="s">
        <v>134</v>
      </c>
      <c r="B129" s="9" t="s">
        <v>55</v>
      </c>
      <c r="C129" s="27" t="s">
        <v>319</v>
      </c>
      <c r="D129" s="27" t="s">
        <v>319</v>
      </c>
      <c r="E129" s="34">
        <v>15</v>
      </c>
      <c r="F129" s="34">
        <v>15</v>
      </c>
      <c r="G129" s="34">
        <v>15</v>
      </c>
      <c r="H129" s="30" t="s">
        <v>56</v>
      </c>
      <c r="I129" s="30">
        <v>8</v>
      </c>
      <c r="J129" s="30">
        <v>8</v>
      </c>
      <c r="K129" s="30"/>
    </row>
    <row r="130" spans="1:11" ht="40.5" x14ac:dyDescent="0.2">
      <c r="A130" s="25" t="s">
        <v>135</v>
      </c>
      <c r="B130" s="9" t="s">
        <v>57</v>
      </c>
      <c r="C130" s="27" t="s">
        <v>237</v>
      </c>
      <c r="D130" s="27" t="s">
        <v>237</v>
      </c>
      <c r="E130" s="22">
        <v>161</v>
      </c>
      <c r="F130" s="21">
        <v>160.9</v>
      </c>
      <c r="G130" s="12">
        <v>160.9</v>
      </c>
      <c r="H130" s="30" t="s">
        <v>26</v>
      </c>
      <c r="I130" s="30">
        <v>100</v>
      </c>
      <c r="J130" s="30">
        <v>100</v>
      </c>
      <c r="K130" s="30"/>
    </row>
    <row r="131" spans="1:11" ht="110.25" customHeight="1" x14ac:dyDescent="0.2">
      <c r="A131" s="25" t="s">
        <v>136</v>
      </c>
      <c r="B131" s="9" t="s">
        <v>137</v>
      </c>
      <c r="C131" s="27" t="s">
        <v>319</v>
      </c>
      <c r="D131" s="27" t="s">
        <v>319</v>
      </c>
      <c r="E131" s="22">
        <v>20</v>
      </c>
      <c r="F131" s="21">
        <v>20</v>
      </c>
      <c r="G131" s="12">
        <v>20</v>
      </c>
      <c r="H131" s="30" t="s">
        <v>26</v>
      </c>
      <c r="I131" s="30">
        <v>100</v>
      </c>
      <c r="J131" s="30">
        <v>100</v>
      </c>
      <c r="K131" s="30"/>
    </row>
    <row r="132" spans="1:11" ht="54" x14ac:dyDescent="0.2">
      <c r="A132" s="25" t="s">
        <v>138</v>
      </c>
      <c r="B132" s="9" t="s">
        <v>80</v>
      </c>
      <c r="C132" s="27" t="s">
        <v>319</v>
      </c>
      <c r="D132" s="27" t="s">
        <v>319</v>
      </c>
      <c r="E132" s="34">
        <v>10</v>
      </c>
      <c r="F132" s="21">
        <v>10</v>
      </c>
      <c r="G132" s="12">
        <v>10</v>
      </c>
      <c r="H132" s="30" t="s">
        <v>49</v>
      </c>
      <c r="I132" s="30">
        <v>3</v>
      </c>
      <c r="J132" s="30">
        <v>3</v>
      </c>
      <c r="K132" s="30"/>
    </row>
    <row r="133" spans="1:11" ht="27" x14ac:dyDescent="0.2">
      <c r="A133" s="25" t="s">
        <v>139</v>
      </c>
      <c r="B133" s="9" t="s">
        <v>102</v>
      </c>
      <c r="C133" s="27" t="s">
        <v>237</v>
      </c>
      <c r="D133" s="27" t="s">
        <v>316</v>
      </c>
      <c r="E133" s="23">
        <v>7.2</v>
      </c>
      <c r="F133" s="21">
        <v>7.2</v>
      </c>
      <c r="G133" s="12">
        <v>7.2</v>
      </c>
      <c r="H133" s="30" t="s">
        <v>26</v>
      </c>
      <c r="I133" s="30">
        <v>100</v>
      </c>
      <c r="J133" s="30">
        <v>100</v>
      </c>
      <c r="K133" s="30"/>
    </row>
    <row r="134" spans="1:11" ht="95.25" customHeight="1" x14ac:dyDescent="0.2">
      <c r="A134" s="25" t="s">
        <v>140</v>
      </c>
      <c r="B134" s="9" t="s">
        <v>115</v>
      </c>
      <c r="C134" s="27" t="s">
        <v>237</v>
      </c>
      <c r="D134" s="27" t="s">
        <v>237</v>
      </c>
      <c r="E134" s="22">
        <v>0</v>
      </c>
      <c r="F134" s="21">
        <v>0</v>
      </c>
      <c r="G134" s="12">
        <v>0</v>
      </c>
      <c r="H134" s="30" t="s">
        <v>26</v>
      </c>
      <c r="I134" s="30">
        <v>20</v>
      </c>
      <c r="J134" s="76">
        <v>0</v>
      </c>
      <c r="K134" s="30"/>
    </row>
    <row r="135" spans="1:11" ht="27" x14ac:dyDescent="0.2">
      <c r="A135" s="25" t="s">
        <v>141</v>
      </c>
      <c r="B135" s="9" t="s">
        <v>79</v>
      </c>
      <c r="C135" s="27" t="s">
        <v>319</v>
      </c>
      <c r="D135" s="27" t="s">
        <v>319</v>
      </c>
      <c r="E135" s="33">
        <v>44.1</v>
      </c>
      <c r="F135" s="21">
        <v>44.1</v>
      </c>
      <c r="G135" s="12">
        <v>44.1</v>
      </c>
      <c r="H135" s="30" t="s">
        <v>26</v>
      </c>
      <c r="I135" s="30">
        <v>100</v>
      </c>
      <c r="J135" s="30">
        <v>100</v>
      </c>
      <c r="K135" s="30"/>
    </row>
    <row r="136" spans="1:11" ht="27" x14ac:dyDescent="0.2">
      <c r="A136" s="25" t="s">
        <v>142</v>
      </c>
      <c r="B136" s="9" t="s">
        <v>67</v>
      </c>
      <c r="C136" s="27" t="s">
        <v>237</v>
      </c>
      <c r="D136" s="27" t="s">
        <v>237</v>
      </c>
      <c r="E136" s="22">
        <v>0</v>
      </c>
      <c r="F136" s="22">
        <v>0</v>
      </c>
      <c r="G136" s="22">
        <v>0</v>
      </c>
      <c r="H136" s="30" t="s">
        <v>26</v>
      </c>
      <c r="I136" s="30">
        <v>44</v>
      </c>
      <c r="J136" s="30">
        <v>0</v>
      </c>
      <c r="K136" s="30"/>
    </row>
    <row r="137" spans="1:11" ht="40.5" x14ac:dyDescent="0.2">
      <c r="A137" s="25" t="s">
        <v>143</v>
      </c>
      <c r="B137" s="9" t="s">
        <v>17</v>
      </c>
      <c r="C137" s="27" t="s">
        <v>237</v>
      </c>
      <c r="D137" s="27" t="s">
        <v>237</v>
      </c>
      <c r="E137" s="33">
        <f>SUM(E138+E139+E140+E141+E142)</f>
        <v>45</v>
      </c>
      <c r="F137" s="33">
        <f>SUM(F138+F139+F140+F141+F142)</f>
        <v>45</v>
      </c>
      <c r="G137" s="33">
        <f t="shared" ref="G137" si="19">SUM(G138+G139+G140+G141+G142)</f>
        <v>45</v>
      </c>
      <c r="H137" s="30" t="s">
        <v>31</v>
      </c>
      <c r="I137" s="30">
        <v>5</v>
      </c>
      <c r="J137" s="30">
        <v>4</v>
      </c>
      <c r="K137" s="30"/>
    </row>
    <row r="138" spans="1:11" ht="57" customHeight="1" x14ac:dyDescent="0.2">
      <c r="A138" s="25" t="s">
        <v>144</v>
      </c>
      <c r="B138" s="9" t="s">
        <v>58</v>
      </c>
      <c r="C138" s="27" t="s">
        <v>319</v>
      </c>
      <c r="D138" s="27" t="s">
        <v>319</v>
      </c>
      <c r="E138" s="23">
        <v>15</v>
      </c>
      <c r="F138" s="21">
        <v>15</v>
      </c>
      <c r="G138" s="12">
        <v>15</v>
      </c>
      <c r="H138" s="30" t="s">
        <v>26</v>
      </c>
      <c r="I138" s="30">
        <v>250</v>
      </c>
      <c r="J138" s="30">
        <v>250</v>
      </c>
      <c r="K138" s="30"/>
    </row>
    <row r="139" spans="1:11" ht="40.5" x14ac:dyDescent="0.2">
      <c r="A139" s="25" t="s">
        <v>145</v>
      </c>
      <c r="B139" s="9" t="s">
        <v>78</v>
      </c>
      <c r="C139" s="27" t="s">
        <v>237</v>
      </c>
      <c r="D139" s="27" t="s">
        <v>237</v>
      </c>
      <c r="E139" s="22">
        <v>0</v>
      </c>
      <c r="F139" s="22">
        <v>0</v>
      </c>
      <c r="G139" s="22">
        <v>0</v>
      </c>
      <c r="H139" s="30" t="s">
        <v>26</v>
      </c>
      <c r="I139" s="30">
        <v>30</v>
      </c>
      <c r="J139" s="30">
        <v>0</v>
      </c>
      <c r="K139" s="30"/>
    </row>
    <row r="140" spans="1:11" ht="27" x14ac:dyDescent="0.2">
      <c r="A140" s="25" t="s">
        <v>146</v>
      </c>
      <c r="B140" s="9" t="s">
        <v>100</v>
      </c>
      <c r="C140" s="27" t="s">
        <v>319</v>
      </c>
      <c r="D140" s="27" t="s">
        <v>319</v>
      </c>
      <c r="E140" s="33">
        <v>10</v>
      </c>
      <c r="F140" s="21">
        <v>10</v>
      </c>
      <c r="G140" s="12">
        <v>10</v>
      </c>
      <c r="H140" s="30" t="s">
        <v>26</v>
      </c>
      <c r="I140" s="30">
        <v>80</v>
      </c>
      <c r="J140" s="30">
        <v>80</v>
      </c>
      <c r="K140" s="30"/>
    </row>
    <row r="141" spans="1:11" ht="27" customHeight="1" x14ac:dyDescent="0.2">
      <c r="A141" s="25" t="s">
        <v>147</v>
      </c>
      <c r="B141" s="9" t="s">
        <v>101</v>
      </c>
      <c r="C141" s="27" t="s">
        <v>237</v>
      </c>
      <c r="D141" s="27" t="s">
        <v>237</v>
      </c>
      <c r="E141" s="22">
        <v>10</v>
      </c>
      <c r="F141" s="22">
        <v>10</v>
      </c>
      <c r="G141" s="22">
        <v>10</v>
      </c>
      <c r="H141" s="30" t="s">
        <v>26</v>
      </c>
      <c r="I141" s="30">
        <v>11</v>
      </c>
      <c r="J141" s="30">
        <v>11</v>
      </c>
      <c r="K141" s="30"/>
    </row>
    <row r="142" spans="1:11" ht="54.75" customHeight="1" x14ac:dyDescent="0.2">
      <c r="A142" s="25" t="s">
        <v>148</v>
      </c>
      <c r="B142" s="9" t="s">
        <v>116</v>
      </c>
      <c r="C142" s="27" t="s">
        <v>319</v>
      </c>
      <c r="D142" s="27" t="s">
        <v>319</v>
      </c>
      <c r="E142" s="22">
        <v>10</v>
      </c>
      <c r="F142" s="21">
        <v>10</v>
      </c>
      <c r="G142" s="12">
        <v>10</v>
      </c>
      <c r="H142" s="30" t="s">
        <v>26</v>
      </c>
      <c r="I142" s="30">
        <v>200</v>
      </c>
      <c r="J142" s="30">
        <v>200</v>
      </c>
      <c r="K142" s="30"/>
    </row>
    <row r="143" spans="1:11" ht="27.75" customHeight="1" x14ac:dyDescent="0.2">
      <c r="A143" s="25" t="s">
        <v>209</v>
      </c>
      <c r="B143" s="9" t="s">
        <v>235</v>
      </c>
      <c r="C143" s="27" t="s">
        <v>237</v>
      </c>
      <c r="D143" s="27" t="s">
        <v>237</v>
      </c>
      <c r="E143" s="33">
        <v>0</v>
      </c>
      <c r="F143" s="21">
        <v>0</v>
      </c>
      <c r="G143" s="12">
        <v>0</v>
      </c>
      <c r="H143" s="30" t="s">
        <v>26</v>
      </c>
      <c r="I143" s="30">
        <v>500</v>
      </c>
      <c r="J143" s="30">
        <v>0</v>
      </c>
      <c r="K143" s="30"/>
    </row>
    <row r="144" spans="1:11" ht="40.5" customHeight="1" x14ac:dyDescent="0.2">
      <c r="A144" s="63" t="s">
        <v>149</v>
      </c>
      <c r="B144" s="26" t="s">
        <v>150</v>
      </c>
      <c r="C144" s="27" t="s">
        <v>237</v>
      </c>
      <c r="D144" s="27" t="s">
        <v>237</v>
      </c>
      <c r="E144" s="64">
        <f>SUM(E145+E148+E151)</f>
        <v>5718.9</v>
      </c>
      <c r="F144" s="64">
        <f>SUM(F145+F148+F151)</f>
        <v>5696.6999999999989</v>
      </c>
      <c r="G144" s="64">
        <f t="shared" ref="G144" si="20">SUM(G145+G148+G151)</f>
        <v>5696.6999999999989</v>
      </c>
      <c r="H144" s="28" t="s">
        <v>22</v>
      </c>
      <c r="I144" s="28" t="s">
        <v>22</v>
      </c>
      <c r="J144" s="28" t="s">
        <v>22</v>
      </c>
      <c r="K144" s="28"/>
    </row>
    <row r="145" spans="1:11" ht="67.5" x14ac:dyDescent="0.2">
      <c r="A145" s="25" t="s">
        <v>98</v>
      </c>
      <c r="B145" s="9" t="s">
        <v>11</v>
      </c>
      <c r="C145" s="27" t="s">
        <v>319</v>
      </c>
      <c r="D145" s="27" t="s">
        <v>319</v>
      </c>
      <c r="E145" s="22">
        <f>SUM(E146+E147)</f>
        <v>5176.8999999999996</v>
      </c>
      <c r="F145" s="22">
        <f t="shared" ref="F145:G145" si="21">SUM(F146+F147)</f>
        <v>5176.7999999999993</v>
      </c>
      <c r="G145" s="22">
        <f t="shared" si="21"/>
        <v>5176.7999999999993</v>
      </c>
      <c r="H145" s="30" t="s">
        <v>29</v>
      </c>
      <c r="I145" s="30">
        <v>1385</v>
      </c>
      <c r="J145" s="76">
        <v>1385</v>
      </c>
      <c r="K145" s="30"/>
    </row>
    <row r="146" spans="1:11" ht="81" x14ac:dyDescent="0.2">
      <c r="A146" s="49" t="s">
        <v>151</v>
      </c>
      <c r="B146" s="50" t="s">
        <v>173</v>
      </c>
      <c r="C146" s="27" t="s">
        <v>319</v>
      </c>
      <c r="D146" s="27" t="s">
        <v>319</v>
      </c>
      <c r="E146" s="23">
        <v>340.5</v>
      </c>
      <c r="F146" s="23">
        <v>340.4</v>
      </c>
      <c r="G146" s="23">
        <v>340.4</v>
      </c>
      <c r="H146" s="30" t="s">
        <v>30</v>
      </c>
      <c r="I146" s="30">
        <v>1385</v>
      </c>
      <c r="J146" s="76">
        <v>1385</v>
      </c>
      <c r="K146" s="30"/>
    </row>
    <row r="147" spans="1:11" s="40" customFormat="1" ht="175.5" x14ac:dyDescent="0.2">
      <c r="A147" s="49" t="s">
        <v>305</v>
      </c>
      <c r="B147" s="77" t="s">
        <v>12</v>
      </c>
      <c r="C147" s="27" t="s">
        <v>319</v>
      </c>
      <c r="D147" s="27" t="s">
        <v>319</v>
      </c>
      <c r="E147" s="23">
        <v>4836.3999999999996</v>
      </c>
      <c r="F147" s="23">
        <v>4836.3999999999996</v>
      </c>
      <c r="G147" s="37">
        <v>4836.3999999999996</v>
      </c>
      <c r="H147" s="30" t="s">
        <v>30</v>
      </c>
      <c r="I147" s="30">
        <v>1385</v>
      </c>
      <c r="J147" s="76">
        <v>1385</v>
      </c>
      <c r="K147" s="30"/>
    </row>
    <row r="148" spans="1:11" ht="42" customHeight="1" x14ac:dyDescent="0.2">
      <c r="A148" s="25" t="s">
        <v>152</v>
      </c>
      <c r="B148" s="9" t="s">
        <v>13</v>
      </c>
      <c r="C148" s="27" t="s">
        <v>319</v>
      </c>
      <c r="D148" s="27" t="s">
        <v>319</v>
      </c>
      <c r="E148" s="22">
        <f>E149+E150</f>
        <v>0</v>
      </c>
      <c r="F148" s="22">
        <f t="shared" ref="F148:G148" si="22">F149+F150</f>
        <v>0</v>
      </c>
      <c r="G148" s="22">
        <f t="shared" si="22"/>
        <v>0</v>
      </c>
      <c r="H148" s="30" t="s">
        <v>31</v>
      </c>
      <c r="I148" s="30">
        <v>2</v>
      </c>
      <c r="J148" s="30">
        <v>0</v>
      </c>
      <c r="K148" s="30"/>
    </row>
    <row r="149" spans="1:11" ht="93" customHeight="1" x14ac:dyDescent="0.2">
      <c r="A149" s="25" t="s">
        <v>210</v>
      </c>
      <c r="B149" s="9" t="s">
        <v>211</v>
      </c>
      <c r="C149" s="27" t="s">
        <v>319</v>
      </c>
      <c r="D149" s="27" t="s">
        <v>319</v>
      </c>
      <c r="E149" s="23">
        <v>0</v>
      </c>
      <c r="F149" s="78">
        <v>0</v>
      </c>
      <c r="G149" s="79">
        <v>0</v>
      </c>
      <c r="H149" s="30" t="s">
        <v>49</v>
      </c>
      <c r="I149" s="30">
        <v>3</v>
      </c>
      <c r="J149" s="30">
        <v>0</v>
      </c>
      <c r="K149" s="30"/>
    </row>
    <row r="150" spans="1:11" ht="67.5" x14ac:dyDescent="0.2">
      <c r="A150" s="25" t="s">
        <v>212</v>
      </c>
      <c r="B150" s="9" t="s">
        <v>213</v>
      </c>
      <c r="C150" s="27" t="s">
        <v>319</v>
      </c>
      <c r="D150" s="27" t="s">
        <v>319</v>
      </c>
      <c r="E150" s="23">
        <v>0</v>
      </c>
      <c r="F150" s="78">
        <v>0</v>
      </c>
      <c r="G150" s="79">
        <v>0</v>
      </c>
      <c r="H150" s="30" t="s">
        <v>26</v>
      </c>
      <c r="I150" s="30">
        <v>40</v>
      </c>
      <c r="J150" s="30">
        <v>0</v>
      </c>
      <c r="K150" s="30"/>
    </row>
    <row r="151" spans="1:11" ht="96.75" customHeight="1" x14ac:dyDescent="0.2">
      <c r="A151" s="49" t="s">
        <v>153</v>
      </c>
      <c r="B151" s="50" t="s">
        <v>14</v>
      </c>
      <c r="C151" s="27" t="s">
        <v>237</v>
      </c>
      <c r="D151" s="27" t="s">
        <v>237</v>
      </c>
      <c r="E151" s="23">
        <v>542</v>
      </c>
      <c r="F151" s="23">
        <v>519.9</v>
      </c>
      <c r="G151" s="23">
        <v>519.9</v>
      </c>
      <c r="H151" s="30" t="s">
        <v>32</v>
      </c>
      <c r="I151" s="30">
        <v>260</v>
      </c>
      <c r="J151" s="30">
        <v>260</v>
      </c>
      <c r="K151" s="30"/>
    </row>
    <row r="152" spans="1:11" ht="94.5" x14ac:dyDescent="0.2">
      <c r="A152" s="63" t="s">
        <v>154</v>
      </c>
      <c r="B152" s="26" t="s">
        <v>33</v>
      </c>
      <c r="C152" s="27" t="s">
        <v>237</v>
      </c>
      <c r="D152" s="27" t="s">
        <v>237</v>
      </c>
      <c r="E152" s="64">
        <f>SUM(E153+E154+E155+E156)</f>
        <v>10603.3</v>
      </c>
      <c r="F152" s="64">
        <f>SUM(F153+F154)</f>
        <v>10603.3</v>
      </c>
      <c r="G152" s="64">
        <f t="shared" ref="G152" si="23">SUM(G153+G154)</f>
        <v>10603.3</v>
      </c>
      <c r="H152" s="28" t="s">
        <v>22</v>
      </c>
      <c r="I152" s="28" t="s">
        <v>22</v>
      </c>
      <c r="J152" s="28" t="s">
        <v>22</v>
      </c>
      <c r="K152" s="28"/>
    </row>
    <row r="153" spans="1:11" ht="54" x14ac:dyDescent="0.2">
      <c r="A153" s="25" t="s">
        <v>155</v>
      </c>
      <c r="B153" s="9" t="s">
        <v>19</v>
      </c>
      <c r="C153" s="27" t="s">
        <v>237</v>
      </c>
      <c r="D153" s="27" t="s">
        <v>237</v>
      </c>
      <c r="E153" s="34">
        <v>10603.3</v>
      </c>
      <c r="F153" s="38">
        <v>10603.3</v>
      </c>
      <c r="G153" s="37">
        <v>10603.3</v>
      </c>
      <c r="H153" s="30" t="s">
        <v>31</v>
      </c>
      <c r="I153" s="30">
        <v>44</v>
      </c>
      <c r="J153" s="30">
        <v>57</v>
      </c>
      <c r="K153" s="30"/>
    </row>
    <row r="154" spans="1:11" ht="41.25" hidden="1" customHeight="1" x14ac:dyDescent="0.2">
      <c r="A154" s="25" t="s">
        <v>194</v>
      </c>
      <c r="B154" s="9"/>
      <c r="C154" s="27" t="s">
        <v>237</v>
      </c>
      <c r="D154" s="27" t="s">
        <v>237</v>
      </c>
      <c r="E154" s="47"/>
      <c r="F154" s="47"/>
      <c r="G154" s="47"/>
      <c r="H154" s="30" t="s">
        <v>37</v>
      </c>
      <c r="I154" s="30">
        <v>1</v>
      </c>
      <c r="J154" s="30">
        <v>1</v>
      </c>
      <c r="K154" s="30"/>
    </row>
    <row r="155" spans="1:11" ht="40.5" hidden="1" x14ac:dyDescent="0.2">
      <c r="A155" s="25" t="s">
        <v>220</v>
      </c>
      <c r="B155" s="9"/>
      <c r="C155" s="27" t="s">
        <v>237</v>
      </c>
      <c r="D155" s="27" t="s">
        <v>237</v>
      </c>
      <c r="E155" s="48"/>
      <c r="F155" s="38"/>
      <c r="G155" s="38"/>
      <c r="H155" s="30" t="s">
        <v>25</v>
      </c>
      <c r="I155" s="30">
        <v>1</v>
      </c>
      <c r="J155" s="30">
        <v>1</v>
      </c>
      <c r="K155" s="30"/>
    </row>
    <row r="156" spans="1:11" ht="40.5" hidden="1" x14ac:dyDescent="0.2">
      <c r="A156" s="25" t="s">
        <v>221</v>
      </c>
      <c r="B156" s="9"/>
      <c r="C156" s="27" t="s">
        <v>237</v>
      </c>
      <c r="D156" s="27" t="s">
        <v>237</v>
      </c>
      <c r="E156" s="47"/>
      <c r="F156" s="38"/>
      <c r="G156" s="38"/>
      <c r="H156" s="30" t="s">
        <v>25</v>
      </c>
      <c r="I156" s="30">
        <v>1</v>
      </c>
      <c r="J156" s="30">
        <v>1</v>
      </c>
      <c r="K156" s="30"/>
    </row>
    <row r="157" spans="1:11" s="40" customFormat="1" ht="108.75" customHeight="1" x14ac:dyDescent="0.2">
      <c r="A157" s="63" t="s">
        <v>174</v>
      </c>
      <c r="B157" s="26" t="s">
        <v>175</v>
      </c>
      <c r="C157" s="27" t="s">
        <v>237</v>
      </c>
      <c r="D157" s="27" t="s">
        <v>237</v>
      </c>
      <c r="E157" s="80">
        <f>SUM(E158+E159)</f>
        <v>12158.599999999999</v>
      </c>
      <c r="F157" s="80">
        <f t="shared" ref="F157:G157" si="24">SUM(F158+F159)</f>
        <v>12158.599999999999</v>
      </c>
      <c r="G157" s="80">
        <f t="shared" si="24"/>
        <v>12158.599999999999</v>
      </c>
      <c r="H157" s="28" t="s">
        <v>30</v>
      </c>
      <c r="I157" s="28">
        <v>1968</v>
      </c>
      <c r="J157" s="28">
        <v>1759</v>
      </c>
      <c r="K157" s="30" t="s">
        <v>214</v>
      </c>
    </row>
    <row r="158" spans="1:11" s="40" customFormat="1" ht="88.5" customHeight="1" x14ac:dyDescent="0.2">
      <c r="A158" s="25" t="s">
        <v>176</v>
      </c>
      <c r="B158" s="9" t="s">
        <v>177</v>
      </c>
      <c r="C158" s="27" t="s">
        <v>237</v>
      </c>
      <c r="D158" s="27" t="s">
        <v>237</v>
      </c>
      <c r="E158" s="38">
        <v>2734.2</v>
      </c>
      <c r="F158" s="38">
        <v>2734.2</v>
      </c>
      <c r="G158" s="38">
        <v>2734.2</v>
      </c>
      <c r="H158" s="30" t="s">
        <v>30</v>
      </c>
      <c r="I158" s="30">
        <v>1968</v>
      </c>
      <c r="J158" s="30">
        <v>1759</v>
      </c>
      <c r="K158" s="30" t="s">
        <v>214</v>
      </c>
    </row>
    <row r="159" spans="1:11" s="40" customFormat="1" ht="88.5" customHeight="1" x14ac:dyDescent="0.2">
      <c r="A159" s="25" t="s">
        <v>327</v>
      </c>
      <c r="B159" s="9" t="s">
        <v>328</v>
      </c>
      <c r="C159" s="27" t="s">
        <v>323</v>
      </c>
      <c r="D159" s="27" t="s">
        <v>323</v>
      </c>
      <c r="E159" s="38">
        <v>9424.4</v>
      </c>
      <c r="F159" s="38">
        <v>9424.4</v>
      </c>
      <c r="G159" s="38">
        <v>9424.4</v>
      </c>
      <c r="H159" s="30" t="s">
        <v>30</v>
      </c>
      <c r="I159" s="30">
        <v>1968</v>
      </c>
      <c r="J159" s="30">
        <v>1759</v>
      </c>
      <c r="K159" s="30" t="s">
        <v>214</v>
      </c>
    </row>
    <row r="160" spans="1:11" ht="27.75" customHeight="1" x14ac:dyDescent="0.2">
      <c r="A160" s="29"/>
      <c r="B160" s="26" t="s">
        <v>20</v>
      </c>
      <c r="C160" s="27" t="s">
        <v>237</v>
      </c>
      <c r="D160" s="27" t="s">
        <v>237</v>
      </c>
      <c r="E160" s="36">
        <f>SUM(E152+E144+E102+E9+E157)</f>
        <v>1512543.6000000003</v>
      </c>
      <c r="F160" s="36">
        <f>SUM(F152+F144+F102+F9+F157)</f>
        <v>1231346.7</v>
      </c>
      <c r="G160" s="36">
        <f>SUM(G152+G144+G102+G9+G157)</f>
        <v>1227797</v>
      </c>
      <c r="H160" s="28"/>
      <c r="I160" s="28"/>
      <c r="J160" s="28"/>
      <c r="K160" s="28"/>
    </row>
    <row r="161" spans="1:7" x14ac:dyDescent="0.2">
      <c r="G161" s="4"/>
    </row>
    <row r="162" spans="1:7" x14ac:dyDescent="0.2">
      <c r="A162" s="58" t="s">
        <v>332</v>
      </c>
      <c r="B162" s="58"/>
      <c r="C162" s="58"/>
      <c r="D162" s="58"/>
      <c r="E162" s="58"/>
      <c r="F162" s="51"/>
    </row>
    <row r="163" spans="1:7" x14ac:dyDescent="0.2">
      <c r="F163" s="51"/>
    </row>
    <row r="167" spans="1:7" x14ac:dyDescent="0.2">
      <c r="F167" s="32"/>
    </row>
    <row r="168" spans="1:7" x14ac:dyDescent="0.2">
      <c r="F168" s="32"/>
    </row>
  </sheetData>
  <mergeCells count="4">
    <mergeCell ref="A3:K3"/>
    <mergeCell ref="A4:K4"/>
    <mergeCell ref="A5:K5"/>
    <mergeCell ref="A162:E162"/>
  </mergeCells>
  <phoneticPr fontId="10" type="noConversion"/>
  <pageMargins left="0" right="0" top="0.74803149606299213" bottom="0.15748031496062992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Пользоватль</dc:creator>
  <cp:lastModifiedBy>Еременко</cp:lastModifiedBy>
  <cp:lastPrinted>2024-04-15T03:03:32Z</cp:lastPrinted>
  <dcterms:created xsi:type="dcterms:W3CDTF">2014-08-13T18:13:32Z</dcterms:created>
  <dcterms:modified xsi:type="dcterms:W3CDTF">2024-04-15T03:03:35Z</dcterms:modified>
</cp:coreProperties>
</file>