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7288E159-62BE-4BBE-86DC-7079A1692B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" i="2"/>
  <c r="J2" i="2"/>
  <c r="J3" i="2"/>
  <c r="J4" i="2"/>
  <c r="J5" i="2"/>
  <c r="J20" i="1" l="1"/>
  <c r="K35" i="1"/>
  <c r="L35" i="1"/>
  <c r="M35" i="1"/>
  <c r="J35" i="1"/>
  <c r="N61" i="1" l="1"/>
  <c r="N42" i="1" l="1"/>
  <c r="N41" i="1"/>
  <c r="J46" i="1"/>
  <c r="J45" i="1" s="1"/>
  <c r="N50" i="1"/>
  <c r="K74" i="1"/>
  <c r="L74" i="1"/>
  <c r="M74" i="1"/>
  <c r="J74" i="1"/>
  <c r="I74" i="1"/>
  <c r="N81" i="1"/>
  <c r="K53" i="1"/>
  <c r="K51" i="1" s="1"/>
  <c r="L53" i="1"/>
  <c r="L51" i="1" s="1"/>
  <c r="M53" i="1"/>
  <c r="M51" i="1" s="1"/>
  <c r="J53" i="1"/>
  <c r="J51" i="1" s="1"/>
  <c r="N55" i="1"/>
  <c r="K100" i="1" l="1"/>
  <c r="L100" i="1"/>
  <c r="M100" i="1"/>
  <c r="J100" i="1"/>
  <c r="N105" i="1"/>
  <c r="N40" i="1"/>
  <c r="N30" i="1" l="1"/>
  <c r="N29" i="1"/>
  <c r="J43" i="1"/>
  <c r="K43" i="1"/>
  <c r="L43" i="1"/>
  <c r="M43" i="1"/>
  <c r="N43" i="1" l="1"/>
  <c r="C2" i="5"/>
  <c r="C1" i="5"/>
  <c r="N28" i="1" l="1"/>
  <c r="J113" i="1" l="1"/>
  <c r="J93" i="1" l="1"/>
  <c r="N99" i="1"/>
  <c r="J83" i="1" l="1"/>
  <c r="I83" i="1"/>
  <c r="N90" i="1" l="1"/>
  <c r="K83" i="1" l="1"/>
  <c r="N83" i="1" s="1"/>
  <c r="L83" i="1"/>
  <c r="M83" i="1"/>
  <c r="N89" i="1" l="1"/>
  <c r="K20" i="1" l="1"/>
  <c r="L20" i="1"/>
  <c r="M20" i="1"/>
  <c r="N27" i="1" l="1"/>
  <c r="N26" i="1"/>
  <c r="N39" i="1"/>
  <c r="N33" i="1"/>
  <c r="N34" i="1"/>
  <c r="J31" i="1"/>
  <c r="N88" i="1" l="1"/>
  <c r="N25" i="1"/>
  <c r="N24" i="1"/>
  <c r="N38" i="1" l="1"/>
  <c r="K66" i="1" l="1"/>
  <c r="L66" i="1"/>
  <c r="M66" i="1"/>
  <c r="J66" i="1"/>
  <c r="N71" i="1"/>
  <c r="N70" i="1"/>
  <c r="N69" i="1"/>
  <c r="N67" i="1"/>
  <c r="N68" i="1"/>
  <c r="N66" i="1" l="1"/>
  <c r="K93" i="1"/>
  <c r="L93" i="1"/>
  <c r="M93" i="1"/>
  <c r="N80" i="1"/>
  <c r="K31" i="1"/>
  <c r="L31" i="1"/>
  <c r="M31" i="1"/>
  <c r="K10" i="1"/>
  <c r="L10" i="1"/>
  <c r="M10" i="1"/>
  <c r="J10" i="1"/>
  <c r="J73" i="1" l="1"/>
  <c r="K19" i="1"/>
  <c r="L19" i="1"/>
  <c r="M19" i="1"/>
  <c r="J19" i="1"/>
  <c r="N48" i="1" l="1"/>
  <c r="N49" i="1"/>
  <c r="K46" i="1"/>
  <c r="K45" i="1" s="1"/>
  <c r="L46" i="1"/>
  <c r="L45" i="1" s="1"/>
  <c r="M46" i="1"/>
  <c r="M45" i="1" s="1"/>
  <c r="N47" i="1"/>
  <c r="N37" i="1" l="1"/>
  <c r="N54" i="1" l="1"/>
  <c r="N22" i="1"/>
  <c r="N23" i="1"/>
  <c r="N82" i="1" l="1"/>
  <c r="N18" i="1" l="1"/>
  <c r="N14" i="1"/>
  <c r="N114" i="1" l="1"/>
  <c r="M113" i="1"/>
  <c r="L113" i="1"/>
  <c r="K113" i="1"/>
  <c r="N112" i="1"/>
  <c r="M111" i="1"/>
  <c r="L111" i="1"/>
  <c r="J111" i="1"/>
  <c r="N111" i="1" s="1"/>
  <c r="N110" i="1"/>
  <c r="N109" i="1"/>
  <c r="N108" i="1"/>
  <c r="M107" i="1"/>
  <c r="M106" i="1" s="1"/>
  <c r="L107" i="1"/>
  <c r="L106" i="1" s="1"/>
  <c r="K107" i="1"/>
  <c r="K106" i="1" s="1"/>
  <c r="J107" i="1"/>
  <c r="J106" i="1" s="1"/>
  <c r="N104" i="1"/>
  <c r="N103" i="1"/>
  <c r="N102" i="1"/>
  <c r="N101" i="1"/>
  <c r="N100" i="1"/>
  <c r="N98" i="1"/>
  <c r="N97" i="1"/>
  <c r="N96" i="1"/>
  <c r="N95" i="1"/>
  <c r="N94" i="1"/>
  <c r="M92" i="1"/>
  <c r="L92" i="1"/>
  <c r="K92" i="1"/>
  <c r="N91" i="1"/>
  <c r="N87" i="1"/>
  <c r="N86" i="1"/>
  <c r="N85" i="1"/>
  <c r="N84" i="1"/>
  <c r="N79" i="1"/>
  <c r="N78" i="1"/>
  <c r="N77" i="1"/>
  <c r="N76" i="1"/>
  <c r="N75" i="1"/>
  <c r="N74" i="1"/>
  <c r="N65" i="1"/>
  <c r="N64" i="1"/>
  <c r="N63" i="1"/>
  <c r="N62" i="1"/>
  <c r="N60" i="1"/>
  <c r="N59" i="1"/>
  <c r="N58" i="1"/>
  <c r="N57" i="1"/>
  <c r="N56" i="1"/>
  <c r="N44" i="1"/>
  <c r="N36" i="1"/>
  <c r="N32" i="1"/>
  <c r="N21" i="1"/>
  <c r="N17" i="1"/>
  <c r="N16" i="1"/>
  <c r="N15" i="1"/>
  <c r="N13" i="1"/>
  <c r="N12" i="1"/>
  <c r="N11" i="1"/>
  <c r="N46" i="1" l="1"/>
  <c r="J92" i="1"/>
  <c r="N92" i="1" s="1"/>
  <c r="M73" i="1"/>
  <c r="M72" i="1" s="1"/>
  <c r="L73" i="1"/>
  <c r="L72" i="1" s="1"/>
  <c r="N106" i="1"/>
  <c r="K9" i="1"/>
  <c r="M9" i="1"/>
  <c r="N53" i="1"/>
  <c r="N52" i="1"/>
  <c r="N10" i="1"/>
  <c r="N20" i="1"/>
  <c r="N31" i="1"/>
  <c r="L9" i="1"/>
  <c r="K73" i="1"/>
  <c r="K72" i="1" s="1"/>
  <c r="N107" i="1"/>
  <c r="N113" i="1"/>
  <c r="N93" i="1"/>
  <c r="N35" i="1"/>
  <c r="N45" i="1" l="1"/>
  <c r="J9" i="1"/>
  <c r="J72" i="1"/>
  <c r="N72" i="1" s="1"/>
  <c r="M115" i="1"/>
  <c r="L115" i="1"/>
  <c r="N51" i="1"/>
  <c r="K115" i="1"/>
  <c r="N73" i="1"/>
  <c r="N19" i="1"/>
  <c r="J115" i="1" l="1"/>
  <c r="N9" i="1"/>
  <c r="N115" i="1" l="1"/>
</calcChain>
</file>

<file path=xl/sharedStrings.xml><?xml version="1.0" encoding="utf-8"?>
<sst xmlns="http://schemas.openxmlformats.org/spreadsheetml/2006/main" count="674" uniqueCount="294">
  <si>
    <t>Всего</t>
  </si>
  <si>
    <t xml:space="preserve">ПЛАН МЕРОПРИЯТИЙ ПО РЕАЛИЗАЦИИ МУНИЦИПАЛЬНОЙ ПРОГРАММЫ </t>
  </si>
  <si>
    <t>№ п/п</t>
  </si>
  <si>
    <t>Наименование подпрограммы муниципальной программы, основного мероприятия, мероприятия</t>
  </si>
  <si>
    <t>Соисполнитель муниципальной программы</t>
  </si>
  <si>
    <t>Участник муниципальной программы, подпрограммы</t>
  </si>
  <si>
    <t>Исполнитель мероприятия</t>
  </si>
  <si>
    <t>Срок реализации</t>
  </si>
  <si>
    <t>Наименование показателя объема мероприятия</t>
  </si>
  <si>
    <t>Значение показателя объема мероприятия</t>
  </si>
  <si>
    <t>Объем ресурсного обеспечения, (тыс.руб.), в том числе</t>
  </si>
  <si>
    <t>с (месяц/год)</t>
  </si>
  <si>
    <t>по (месяц/год)</t>
  </si>
  <si>
    <t>Местный бюджет</t>
  </si>
  <si>
    <t>Областной бюджет</t>
  </si>
  <si>
    <t>Феде ральный бюджет</t>
  </si>
  <si>
    <t>Иные источники</t>
  </si>
  <si>
    <t>1</t>
  </si>
  <si>
    <t>Подпрограмма "Общее и дополнительное образование"</t>
  </si>
  <si>
    <t>Управление образования МКУ "Комитет социальной политики города Тулуна"</t>
  </si>
  <si>
    <t>Х</t>
  </si>
  <si>
    <t>1.1</t>
  </si>
  <si>
    <t>Организация предоставления образования в муниципальных образовательных организациях</t>
  </si>
  <si>
    <t>1.1.1</t>
  </si>
  <si>
    <t>Реализация образовательных программ дошкольного образования</t>
  </si>
  <si>
    <t>муниципальные образовательные учреждения</t>
  </si>
  <si>
    <t>количество детей</t>
  </si>
  <si>
    <t>1.1.2</t>
  </si>
  <si>
    <t xml:space="preserve">Реализация образовательных программ  начального общего, основного общего, среднего общего образования </t>
  </si>
  <si>
    <t>муниципальные общеобразовательные учреждения</t>
  </si>
  <si>
    <t>1.1.3</t>
  </si>
  <si>
    <t>Предоставление дополнительного образования</t>
  </si>
  <si>
    <t>муниципальные учреждения дополнительного образования</t>
  </si>
  <si>
    <t>1.1.4</t>
  </si>
  <si>
    <t>Ежемесячное денежное вознаграждение за классное руководство педагогическим работникам</t>
  </si>
  <si>
    <t>количество педагогов</t>
  </si>
  <si>
    <t>1.1.5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</si>
  <si>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</si>
  <si>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1.2</t>
  </si>
  <si>
    <t>Развитие инфраструктуры образовательных учреждений</t>
  </si>
  <si>
    <t>количество учреждений, в которых проведён ремонт</t>
  </si>
  <si>
    <t>1.2.1</t>
  </si>
  <si>
    <t>Ремонт образовательных учреждений</t>
  </si>
  <si>
    <t>отдел общего образования Управления образования МКУ "Комитет социальной политики  города Тулуна"</t>
  </si>
  <si>
    <t>1.2.1.1</t>
  </si>
  <si>
    <t>выполнение мероприятий: да-1, нет - 0</t>
  </si>
  <si>
    <t>1.2.1.2</t>
  </si>
  <si>
    <t>количество учреждений</t>
  </si>
  <si>
    <t>МБДОУ "Детский сад "Антошка"</t>
  </si>
  <si>
    <t>1.2.2</t>
  </si>
  <si>
    <t>Строительство и реконструкция образовательных учреждений</t>
  </si>
  <si>
    <t>отдел контроля за строительством и ремонтом Комитета жилищного хозяйстваадминистрации городского округа</t>
  </si>
  <si>
    <t>1.2.2.1</t>
  </si>
  <si>
    <t>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</si>
  <si>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администрация города</t>
  </si>
  <si>
    <t>1.2.2.3</t>
  </si>
  <si>
    <t>1.2.3</t>
  </si>
  <si>
    <t>Материально-техническое оснащение образовательных учреждений</t>
  </si>
  <si>
    <t>1.2.3.1</t>
  </si>
  <si>
    <t>Приобретение учебников, учебных пособий, средств обучения и воспитания, необходимых для оснащения муниципальных общеобразовательных организаций в Иркутской области</t>
  </si>
  <si>
    <t>1.2.4</t>
  </si>
  <si>
    <t>1.2.4.1</t>
  </si>
  <si>
    <t>1.3</t>
  </si>
  <si>
    <t>Развитие общего образования в соответствии с требованиями федеральных государственных образовательных стандартов</t>
  </si>
  <si>
    <t>1.3.1</t>
  </si>
  <si>
    <t>Развитие муниципальной системы оценки качества образования</t>
  </si>
  <si>
    <t>выполнение мероприятий: да – 1, нет - 0</t>
  </si>
  <si>
    <t>Обеспечение материальной базы  пунктов приема экзаменов</t>
  </si>
  <si>
    <t>функционирование пунктов: да – 1, нет – 0</t>
  </si>
  <si>
    <t>1.3.2</t>
  </si>
  <si>
    <t>Обеспечение деятельности психолого-медико-педагогической комиссии</t>
  </si>
  <si>
    <t>отдел дошкольного и дополнительного  образования Управления образования МКУ "Комитет социальной политики  города Тулуна"</t>
  </si>
  <si>
    <t>1.4</t>
  </si>
  <si>
    <t>Поддержка педагогических работников муниципальных образовательных организаций</t>
  </si>
  <si>
    <t xml:space="preserve"> Управление образования МКУ "Комитет социальной политики  города Тулуна"</t>
  </si>
  <si>
    <t>количество участников</t>
  </si>
  <si>
    <t>1.4.1</t>
  </si>
  <si>
    <t>Проведение педагогических конференций, семинаров</t>
  </si>
  <si>
    <t>1.4.2</t>
  </si>
  <si>
    <t>Проведение муниципальных профессиональных конкурсов, участие в профессиональных конкурсах различного уровня (региональный, федеральный)</t>
  </si>
  <si>
    <t>1.4.2.1</t>
  </si>
  <si>
    <t>1.4.3</t>
  </si>
  <si>
    <t xml:space="preserve">Профессиональная подготовка, переподготовка и повышение квалификации </t>
  </si>
  <si>
    <t>Муниципальные образовательные учреждения</t>
  </si>
  <si>
    <t>1.4.4</t>
  </si>
  <si>
    <t>Поздравление работников сферы образования к юбилейным и памятным датам</t>
  </si>
  <si>
    <t>1.4.5</t>
  </si>
  <si>
    <t>Социальная выплата (бесплатный проезд один раз в год на поезда дальнего следования из города Иркутск до города Тулун) студентам целевого обучения в педагогическом институте Федерального государственного бюджетного образовательного учреждения высшего профессионального образования «Иркутский государственный университет»</t>
  </si>
  <si>
    <t>1.4.6</t>
  </si>
  <si>
    <t>1.5</t>
  </si>
  <si>
    <t>Обеспечение бесплатным двухразовым питанием обучающихся с ограниченными возможностями здоровья в муниципальных общеобразовательных учреждениях в Иркутской области</t>
  </si>
  <si>
    <t>Управление образования Комитета социальной политики администрации городского округа</t>
  </si>
  <si>
    <t>1.6</t>
  </si>
  <si>
    <t xml:space="preserve">Осуществление областных государственных полномочий  по обеспечению бесплатным двухразовым питанием детей-инвалидов </t>
  </si>
  <si>
    <t>1.7</t>
  </si>
  <si>
    <t>1.8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</si>
  <si>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</si>
  <si>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2</t>
  </si>
  <si>
    <t>Подпрограмма "Способные и талантливые дети"</t>
  </si>
  <si>
    <t>2.1</t>
  </si>
  <si>
    <t>Организация и проведение мероприятий, направленных на поддержку способных и одаренных детей</t>
  </si>
  <si>
    <t>2.1.1</t>
  </si>
  <si>
    <t>Проведение интеллектуальных, творческих конкурсов для детей</t>
  </si>
  <si>
    <t>количество награжденных</t>
  </si>
  <si>
    <t>2.1.1.1</t>
  </si>
  <si>
    <t>Муниципальный интеллектуальный конкурс среди дошкольников "Знай-ка"</t>
  </si>
  <si>
    <t>количество награждённых воспитанников</t>
  </si>
  <si>
    <t>2.1.1.2</t>
  </si>
  <si>
    <t>Всероссийская олимпиада школьников</t>
  </si>
  <si>
    <t>2.1.1.3</t>
  </si>
  <si>
    <t>Слёт отличников для обучающихся начальных классов</t>
  </si>
  <si>
    <t>2.1.1.4</t>
  </si>
  <si>
    <t>Городской конкурс "Ученик года"</t>
  </si>
  <si>
    <t>количество победителей и призёров</t>
  </si>
  <si>
    <t>2.1.1.5</t>
  </si>
  <si>
    <t>Интеллектуальный марафон для обучающихся НОО "Умники и умницы"</t>
  </si>
  <si>
    <t>2.1.1.6</t>
  </si>
  <si>
    <t>2.1.2</t>
  </si>
  <si>
    <t>Именная стипендия мэра городского округа обучающимся муниципальных общеобразовательных учреждений</t>
  </si>
  <si>
    <t>количество стипендиатов</t>
  </si>
  <si>
    <t>2.1.3</t>
  </si>
  <si>
    <t>Обеспечение участия обучающихся в областных мероприятиях</t>
  </si>
  <si>
    <t>2.1.3.1</t>
  </si>
  <si>
    <t>2.1.3.2</t>
  </si>
  <si>
    <t>2.1.3.3</t>
  </si>
  <si>
    <t>2.1.3.4</t>
  </si>
  <si>
    <t>2.1.4</t>
  </si>
  <si>
    <t>Встреча мэра с выпускниками медалистами</t>
  </si>
  <si>
    <t>2.2</t>
  </si>
  <si>
    <t>Проведение городских конкурсов и мероприятий</t>
  </si>
  <si>
    <t>Управления образования МКУ "Комитет социальной политики  города Тулуна"</t>
  </si>
  <si>
    <t>количество мероприятий</t>
  </si>
  <si>
    <t>2.2.1</t>
  </si>
  <si>
    <t>Проведение спортивных соревнований и состязаний, конкурсов по пожарной безопасности и безопасности дорожного движения</t>
  </si>
  <si>
    <t>2.2.1.1</t>
  </si>
  <si>
    <t>Конкурс  по профилактике дорожно- транспортного травматизма у детей «Зеленый огонек»</t>
  </si>
  <si>
    <t>2.2.1.2</t>
  </si>
  <si>
    <t>количество команд участников</t>
  </si>
  <si>
    <t>2.2.1.3</t>
  </si>
  <si>
    <t>2.2.1.4</t>
  </si>
  <si>
    <t>Учебные сборы с обучающимися муниципальных общеобразовательных организаций по основам военной службы и начальным знаниям в области обороны</t>
  </si>
  <si>
    <t>2.2.1.5</t>
  </si>
  <si>
    <t>Спартакиада дошкольников</t>
  </si>
  <si>
    <t>2.2.2</t>
  </si>
  <si>
    <t>Проведение городских мероприятий для обучающихся</t>
  </si>
  <si>
    <t>2.2.2.1</t>
  </si>
  <si>
    <t>Организация и проведение городского праздника "Последний звонок"</t>
  </si>
  <si>
    <t>2.2.2.2</t>
  </si>
  <si>
    <t>2.2.2.3</t>
  </si>
  <si>
    <t>2.2.2.4</t>
  </si>
  <si>
    <t>Конкурс чтецов среди дошкольников</t>
  </si>
  <si>
    <t>Фестиваль детско-юношеского творчества "Весна Победы"</t>
  </si>
  <si>
    <t>3</t>
  </si>
  <si>
    <t>Подпрограмма "Отдых и оздоровление детей"</t>
  </si>
  <si>
    <t>3.1</t>
  </si>
  <si>
    <t>Организация питания детей в оздоровительных лагерях с дневным пребыванием детей</t>
  </si>
  <si>
    <t>количество обучающихся</t>
  </si>
  <si>
    <t>3.1.1</t>
  </si>
  <si>
    <t>Организация питания детей в оздоровительных лагерях с дневным пребыванием детей (летний период)</t>
  </si>
  <si>
    <t>муниципальные образовательные организации</t>
  </si>
  <si>
    <t>3.1.2</t>
  </si>
  <si>
    <t>Финансирование питания детей в оздоровительных лагерях с дневным пребыванием детей в части расходных обязательств по договору с Министерством социального развития опеки и попечительства Иркутской области</t>
  </si>
  <si>
    <t>3.2</t>
  </si>
  <si>
    <t>Организация временных дополнительных рабочих мест для несовершеннолетних в общеобразовательных учреждениях города</t>
  </si>
  <si>
    <t>количество созданных рабочих мест</t>
  </si>
  <si>
    <t>4</t>
  </si>
  <si>
    <t>Основное мероприятие "Организационно-методическое обеспечение деятельности образовательных учреждений"</t>
  </si>
  <si>
    <t>4.1</t>
  </si>
  <si>
    <t>5</t>
  </si>
  <si>
    <t>отдел дошкольного и дополнительного образования Управления образования МКУ "Комитет социальной политики  города Тулуна"</t>
  </si>
  <si>
    <t>муниципальные учреждения дополнительного образования, коммерческие учреждения</t>
  </si>
  <si>
    <t>ИТОГО по программе</t>
  </si>
  <si>
    <t xml:space="preserve"> </t>
  </si>
  <si>
    <t>Предоставление методического обеспечения образовательной деятельности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</si>
  <si>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</si>
  <si>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Обеспечение услуг дополнительного образования, включенных в муниципальный социальный заказ</t>
  </si>
  <si>
    <t>01.2024</t>
  </si>
  <si>
    <t>12.2024</t>
  </si>
  <si>
    <t>муниципальные дошкольные образовательные учреждения</t>
  </si>
  <si>
    <t>1.1.6</t>
  </si>
  <si>
    <t>Субсидии дошкольным образовательным организациям за присмотр и уход за детьми-инвалидами, детьми-сиротами и детьми, оставшимися без попечения родителей, обучающимися в муниципальных образовательных организациях, реализующих образовательную программу дошкольного образования</t>
  </si>
  <si>
    <t>1.1.7</t>
  </si>
  <si>
    <t>МБОУ СОШ № 4</t>
  </si>
  <si>
    <t>1.4.7</t>
  </si>
  <si>
    <t>Ежемесячная доплата педагогическим работникам молодым специалистам, впервые приступившим к работе на должностях педагогических работников в муниципальных образовательных учреждениях</t>
  </si>
  <si>
    <t>Комитет социальной политики администрации городского округа муниципальным образованием - "город Тулун"</t>
  </si>
  <si>
    <t>Участие в региональном этапе всероссийского конкурса юных чтецов "Живая классика"</t>
  </si>
  <si>
    <t>Муниципальный шахматный турнир среди школьников</t>
  </si>
  <si>
    <t>Проведение мероприятий в образовательных учреждениях, направленных на обеспечение антитеррористической,  пожарной и санитарной безопасности</t>
  </si>
  <si>
    <t>МБОУ СОШ № 1</t>
  </si>
  <si>
    <t>Компенсация стоимости аренды жилого помещения тренерам муниципального учреждения дополнительного образования города Тулуна</t>
  </si>
  <si>
    <t>МБОУ СОШ № 2</t>
  </si>
  <si>
    <t>Участие в региональном этапе всероссийского конкурса юных чтецов "Живое слово"</t>
  </si>
  <si>
    <t>Городской конкурс отрядов ЮИД "Безопасное колесо"</t>
  </si>
  <si>
    <t>Организация транспортной доступности начального общего, основного общего, среднего общего образования муниципальных общеобразовательных учреждений города Тулуна</t>
  </si>
  <si>
    <t>Организация горячего питания обучающихся кадетских классов муниципального бюджетного общеобразовательного учреждения города Тулуна "Средняя общеобразовательная школа № 2 имени героя Советского Союза Н.Е. Сигаева"</t>
  </si>
  <si>
    <t>1.3.1.1</t>
  </si>
  <si>
    <t>1.2.1.3</t>
  </si>
  <si>
    <t>МАУ ДО "Кристалл"</t>
  </si>
  <si>
    <t>МБДОУ "Детский сад "Аленушка"</t>
  </si>
  <si>
    <t xml:space="preserve">Муниципальный смотр-конкурс строя и песни "Ай, да парни молодцы!" </t>
  </si>
  <si>
    <t>5.1</t>
  </si>
  <si>
    <t>1.3.1.2</t>
  </si>
  <si>
    <t>1.1.8</t>
  </si>
  <si>
    <t>Oбеспечение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</si>
  <si>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ГОРОДА ТУЛУНА "ОБРАЗОВАНИЕ" НА 2025 ГОД</t>
  </si>
  <si>
    <t>01.2025</t>
  </si>
  <si>
    <t>12.2025</t>
  </si>
  <si>
    <t>Капитальный ремонт МБОУ СОШ №4</t>
  </si>
  <si>
    <t>Установка вентиляционной системы на пищеблоке в МБДОУ "Детский сад "Аленушка"</t>
  </si>
  <si>
    <t>Разработка проектно-сметной документации на капитальный ремонт МБДОУ "Детский сад "Антошка"</t>
  </si>
  <si>
    <t>Разработка проектно-сметной документации на капитальный ремонт МБОУ СОШ №1</t>
  </si>
  <si>
    <t>Разработка проектно-сметной документации на устройство автоматической пожарной сигнализации в МАУ ДО "Кристалл"</t>
  </si>
  <si>
    <t>Городской конкурс "Творчество и мастерство"</t>
  </si>
  <si>
    <t>Участие в XXV областном конкурсе "Лучший ученик года"</t>
  </si>
  <si>
    <t>Участие в Спартакиаде спортивных клубов ОО Иркутской области</t>
  </si>
  <si>
    <t>Финансовая поддержка реализации инициативных проектов</t>
  </si>
  <si>
    <t>1.9</t>
  </si>
  <si>
    <t>02.2025</t>
  </si>
  <si>
    <t>1.9.1</t>
  </si>
  <si>
    <t>1.9.2</t>
  </si>
  <si>
    <t>1.9.3</t>
  </si>
  <si>
    <t>1.9.4</t>
  </si>
  <si>
    <t>1.9.5</t>
  </si>
  <si>
    <t>Финансовая поддержка реализации инициативных проектов ((Благоустройство территории и организация игровых площадок для детей МБДОУ «Детский сад «Радуга» «Детский сад – сад детства»)</t>
  </si>
  <si>
    <t>Финансовая поддержка реализации инициативных проектов («Листая памяти страницы» – медиа музей для детей)</t>
  </si>
  <si>
    <t>Финансовая поддержка реализации инициативных проектов (Центр психологического сопровождения «Росток»)</t>
  </si>
  <si>
    <t>МБДОУ «Детский сад «Радуга»</t>
  </si>
  <si>
    <t>МБДОУ "Центр развития ребенка - детский сад "Гармония"</t>
  </si>
  <si>
    <t>МБДОУ "Теремок"</t>
  </si>
  <si>
    <t>МБОУ СОШ № 25</t>
  </si>
  <si>
    <t>МБОУ ООШ № 5</t>
  </si>
  <si>
    <t>Финансовая поддержка реализации инициативных проектов (Безопасный спорт)</t>
  </si>
  <si>
    <t>Финансовая поддержка реализации инициативных проектов («Новый образ»)</t>
  </si>
  <si>
    <t>1.2.3.2</t>
  </si>
  <si>
    <t>1.2.3.3</t>
  </si>
  <si>
    <t>Оснащение предметных кабинетов общеобразовательных организаций средствами обучения и воспитания</t>
  </si>
  <si>
    <t>МБДОУ "Детский сад "Мальвина"</t>
  </si>
  <si>
    <t>03.2025</t>
  </si>
  <si>
    <t>1.2.1.4</t>
  </si>
  <si>
    <t>1.2.1.5</t>
  </si>
  <si>
    <t>2.1.3.5</t>
  </si>
  <si>
    <t>Участие в Межрегиональном Байкальском детском форуме</t>
  </si>
  <si>
    <t>Перерасчет сметной стоимости в текущие цены с прохождением государственной экспертизы в части определения достоверности сметной стоимости на капитальный ремонт здания МБДОУ "Теремок"</t>
  </si>
  <si>
    <t>1.2.1.6</t>
  </si>
  <si>
    <t>Выполнение работ по пересчету сметной стоимости объекта "1-этап реконструкции - Спортивный зал по адресу: Иркутская область, г. Тулун, ул. Жданова, 1Б, МБОУ СОШ № 6"</t>
  </si>
  <si>
    <t>1.2.2.2</t>
  </si>
  <si>
    <t>1.2.1.7</t>
  </si>
  <si>
    <t>1.2.3.4</t>
  </si>
  <si>
    <t>Оснащение МАУ ДО "Кристалл" оборудованием и инструментами для гончарного дела, оборудованием и комплектующими для реализации общеразвивающих программ</t>
  </si>
  <si>
    <t>Текущий ремонт в МБДОУ "Детский сад "Аленушка" в первом корпусе по ул. Речная, 94 (устройство канализации)</t>
  </si>
  <si>
    <t>Текущий ремонт в МБДОУ "Детский сад "Антошка" по ул. Октябрьская, 30 (ремонт кровли)</t>
  </si>
  <si>
    <t>Участие в сессии областного детского парламента</t>
  </si>
  <si>
    <t>Ремонт полов в здании МБДОУ "Детский сад "Мальвина"</t>
  </si>
  <si>
    <t>2.1.3.6</t>
  </si>
  <si>
    <t>Участие в региональном мероприятии "Несение Вахты Памяти Поста № 1 на мемориальном комплексе "Иркутяне в годы Великой Отечественной войны"</t>
  </si>
  <si>
    <t>04.2025</t>
  </si>
  <si>
    <t>2.1.3.7</t>
  </si>
  <si>
    <t>06.2025</t>
  </si>
  <si>
    <t>Губернаторский бал золотых медалистов Иркутской области 2025</t>
  </si>
  <si>
    <t>Городской туристический слёт школьников</t>
  </si>
  <si>
    <t>2.2.1.6</t>
  </si>
  <si>
    <t>1.2.1.8</t>
  </si>
  <si>
    <t>Ремонт крыши МБОУ СОШ № 19</t>
  </si>
  <si>
    <t>МБОУ СОШ № 19</t>
  </si>
  <si>
    <t>1.2.3.5</t>
  </si>
  <si>
    <t>1.2.1.9</t>
  </si>
  <si>
    <t>1.2.1.10</t>
  </si>
  <si>
    <t>07.2025</t>
  </si>
  <si>
    <t>Ремонт спортзала</t>
  </si>
  <si>
    <t>Частичное ограждение территории МБОУ СОШ № 4</t>
  </si>
  <si>
    <t>Услуги по проведению независимой оценки качества условий осуществления образовательной деятельности муниципальных образовательных организаций, расположенных на территории города Тулуна и находящихся в ведении исполнительных органов местного самоуправления в 2025 году</t>
  </si>
  <si>
    <t>Приобретение стеллажа кухонного</t>
  </si>
  <si>
    <t>09.2025</t>
  </si>
  <si>
    <t>выполнение мероприятий: да-1, нет - 2</t>
  </si>
  <si>
    <t>1.2.3.6</t>
  </si>
  <si>
    <t>2.2.2.5</t>
  </si>
  <si>
    <t>Региональный проект «Патруль Первых. Иркутская область»</t>
  </si>
  <si>
    <t>10.2025</t>
  </si>
  <si>
    <t>1.4.2.2</t>
  </si>
  <si>
    <t>Муниципальный конкурс "Битва орлят"</t>
  </si>
  <si>
    <t>2.1.1.7</t>
  </si>
  <si>
    <t>1.3.3</t>
  </si>
  <si>
    <t>Региональный родительский форум</t>
  </si>
  <si>
    <t>1.2.3.7</t>
  </si>
  <si>
    <t>Материально-техническое оснащение к Юбилейной дате МБОУ СОШ № 1</t>
  </si>
  <si>
    <t>МБОУ СОШ №1</t>
  </si>
  <si>
    <t>Материально-техническое оснащение к Юбилейной дате МБДОУ "Теремок"</t>
  </si>
  <si>
    <t xml:space="preserve"> МБДОУ "Теремок"</t>
  </si>
  <si>
    <t>Муниципальный конкурс хорового пения "Битва хоров - 2025"</t>
  </si>
  <si>
    <t>МБУ "Центр "Ресурс"</t>
  </si>
  <si>
    <t>1.4.8</t>
  </si>
  <si>
    <t>Материальное стимулирование в период обучения по договорам о целевом обучении</t>
  </si>
  <si>
    <t>МБУ "Центр "Ресурс", отдел дошкольного и дополнительного  образования Управления образования МКУ "Комитет социальной политики  города Тулуна"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</si>
</sst>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b/>
      <sz val="15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7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164" fontId="6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/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1"/>
  <sheetViews>
    <sheetView tabSelected="1" zoomScale="80" zoomScaleNormal="80" workbookViewId="0">
      <selection activeCell="O6" sqref="A1:XFD6"/>
    </sheetView>
  </sheetViews>
  <sheetFormatPr defaultColWidth="8.85546875" defaultRowHeight="12.75" x14ac:dyDescent="0.2"/>
  <cols>
    <col min="1" max="1" width="12.7109375" style="17" customWidth="1"/>
    <col min="2" max="2" width="25.140625" style="18" customWidth="1"/>
    <col min="3" max="3" width="17.7109375" style="19" customWidth="1"/>
    <col min="4" max="4" width="17.7109375" style="20" customWidth="1"/>
    <col min="5" max="5" width="22.85546875" style="20" customWidth="1"/>
    <col min="6" max="7" width="10" style="17" customWidth="1"/>
    <col min="8" max="8" width="16.140625" style="21" customWidth="1"/>
    <col min="9" max="9" width="11.85546875" style="22" customWidth="1"/>
    <col min="10" max="10" width="11.28515625" style="23" customWidth="1"/>
    <col min="11" max="11" width="12.42578125" style="23" customWidth="1"/>
    <col min="12" max="12" width="10.28515625" style="23" customWidth="1"/>
    <col min="13" max="13" width="7.140625" style="23" customWidth="1"/>
    <col min="14" max="14" width="13.140625" style="23" customWidth="1"/>
    <col min="15" max="16384" width="8.85546875" style="6"/>
  </cols>
  <sheetData>
    <row r="1" spans="1:14" s="4" customFormat="1" ht="15" x14ac:dyDescent="0.25">
      <c r="A1" s="1"/>
      <c r="B1" s="24"/>
      <c r="C1" s="24"/>
      <c r="D1" s="24"/>
      <c r="E1" s="2"/>
      <c r="F1" s="1"/>
      <c r="G1" s="1"/>
      <c r="H1" s="3"/>
      <c r="I1" s="5"/>
      <c r="J1" s="80"/>
      <c r="K1" s="80"/>
      <c r="L1" s="80"/>
      <c r="M1" s="80"/>
      <c r="N1" s="80"/>
    </row>
    <row r="2" spans="1:14" s="4" customFormat="1" ht="15" x14ac:dyDescent="0.25">
      <c r="A2" s="1"/>
      <c r="B2" s="24"/>
      <c r="C2" s="24"/>
      <c r="D2" s="24"/>
      <c r="E2" s="2"/>
      <c r="F2" s="1"/>
      <c r="G2" s="1"/>
      <c r="H2" s="3"/>
      <c r="I2" s="5"/>
      <c r="J2" s="81"/>
      <c r="K2" s="81"/>
      <c r="L2" s="81"/>
      <c r="M2" s="81"/>
      <c r="N2" s="81"/>
    </row>
    <row r="3" spans="1:14" s="4" customFormat="1" ht="19.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4" customFormat="1" ht="19.5" x14ac:dyDescent="0.3">
      <c r="A4" s="82" t="s">
        <v>205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4" customFormat="1" ht="13.5" customHeight="1" x14ac:dyDescent="0.3">
      <c r="A5" s="25"/>
      <c r="B5" s="25"/>
      <c r="C5" s="25"/>
      <c r="D5" s="25"/>
      <c r="E5" s="38"/>
      <c r="F5" s="25"/>
      <c r="G5" s="25"/>
      <c r="H5" s="25"/>
      <c r="I5" s="25"/>
      <c r="J5" s="25"/>
      <c r="K5" s="25"/>
      <c r="L5" s="25"/>
      <c r="M5" s="25"/>
      <c r="N5" s="25"/>
    </row>
    <row r="6" spans="1:14" ht="30" customHeight="1" x14ac:dyDescent="0.2">
      <c r="A6" s="83" t="s">
        <v>2</v>
      </c>
      <c r="B6" s="83" t="s">
        <v>3</v>
      </c>
      <c r="C6" s="83" t="s">
        <v>4</v>
      </c>
      <c r="D6" s="83" t="s">
        <v>5</v>
      </c>
      <c r="E6" s="85" t="s">
        <v>6</v>
      </c>
      <c r="F6" s="83" t="s">
        <v>7</v>
      </c>
      <c r="G6" s="83"/>
      <c r="H6" s="84" t="s">
        <v>8</v>
      </c>
      <c r="I6" s="84" t="s">
        <v>9</v>
      </c>
      <c r="J6" s="84" t="s">
        <v>10</v>
      </c>
      <c r="K6" s="84"/>
      <c r="L6" s="84"/>
      <c r="M6" s="84"/>
      <c r="N6" s="84"/>
    </row>
    <row r="7" spans="1:14" ht="73.5" customHeight="1" x14ac:dyDescent="0.2">
      <c r="A7" s="83"/>
      <c r="B7" s="83"/>
      <c r="C7" s="83"/>
      <c r="D7" s="83"/>
      <c r="E7" s="86"/>
      <c r="F7" s="39" t="s">
        <v>11</v>
      </c>
      <c r="G7" s="39" t="s">
        <v>12</v>
      </c>
      <c r="H7" s="84"/>
      <c r="I7" s="84"/>
      <c r="J7" s="40" t="s">
        <v>13</v>
      </c>
      <c r="K7" s="40" t="s">
        <v>14</v>
      </c>
      <c r="L7" s="40" t="s">
        <v>15</v>
      </c>
      <c r="M7" s="40" t="s">
        <v>16</v>
      </c>
      <c r="N7" s="40" t="s">
        <v>0</v>
      </c>
    </row>
    <row r="8" spans="1:14" ht="13.5" x14ac:dyDescent="0.2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39">
        <v>6</v>
      </c>
      <c r="G8" s="39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</row>
    <row r="9" spans="1:14" ht="81" x14ac:dyDescent="0.2">
      <c r="A9" s="39" t="s">
        <v>17</v>
      </c>
      <c r="B9" s="11" t="s">
        <v>18</v>
      </c>
      <c r="C9" s="11" t="s">
        <v>19</v>
      </c>
      <c r="D9" s="11"/>
      <c r="E9" s="40"/>
      <c r="F9" s="39" t="s">
        <v>206</v>
      </c>
      <c r="G9" s="39" t="s">
        <v>207</v>
      </c>
      <c r="H9" s="40" t="s">
        <v>20</v>
      </c>
      <c r="I9" s="40" t="s">
        <v>20</v>
      </c>
      <c r="J9" s="12">
        <f>SUM(J10+J19+J45+J51+J62+J63+J64+J65+J66)</f>
        <v>302928</v>
      </c>
      <c r="K9" s="12">
        <f>SUM(K10+K19+K45+K51+K62+K63+K64+K65+K66)</f>
        <v>1096850.7409999999</v>
      </c>
      <c r="L9" s="12">
        <f>SUM(L10+L19+L45+L51+L62+L63+L64+L65+L66)</f>
        <v>85304.299999999988</v>
      </c>
      <c r="M9" s="12">
        <f>SUM(M10+M19+M45+M51+M62+M63+M64+M65+M66)</f>
        <v>0</v>
      </c>
      <c r="N9" s="12">
        <f>J9+K9+L9+M9</f>
        <v>1485083.041</v>
      </c>
    </row>
    <row r="10" spans="1:14" ht="81" x14ac:dyDescent="0.2">
      <c r="A10" s="39" t="s">
        <v>21</v>
      </c>
      <c r="B10" s="11" t="s">
        <v>22</v>
      </c>
      <c r="C10" s="11" t="s">
        <v>19</v>
      </c>
      <c r="D10" s="11"/>
      <c r="E10" s="40"/>
      <c r="F10" s="39" t="s">
        <v>206</v>
      </c>
      <c r="G10" s="39" t="s">
        <v>207</v>
      </c>
      <c r="H10" s="40" t="s">
        <v>20</v>
      </c>
      <c r="I10" s="40" t="s">
        <v>20</v>
      </c>
      <c r="J10" s="12">
        <f>SUM(J11+J12+J13+J14+J15+J16+J17+J18)</f>
        <v>291092.3</v>
      </c>
      <c r="K10" s="12">
        <f t="shared" ref="K10:M10" si="0">SUM(K11+K12+K13+K14+K15+K16+K17+K18)</f>
        <v>1012383.6</v>
      </c>
      <c r="L10" s="12">
        <f t="shared" si="0"/>
        <v>58683.7</v>
      </c>
      <c r="M10" s="12">
        <f t="shared" si="0"/>
        <v>0</v>
      </c>
      <c r="N10" s="12">
        <f t="shared" ref="N10:N22" si="1">SUM(J10+K10+L10+M10)</f>
        <v>1362159.5999999999</v>
      </c>
    </row>
    <row r="11" spans="1:14" ht="54" x14ac:dyDescent="0.2">
      <c r="A11" s="39" t="s">
        <v>23</v>
      </c>
      <c r="B11" s="11" t="s">
        <v>24</v>
      </c>
      <c r="C11" s="11"/>
      <c r="D11" s="11"/>
      <c r="E11" s="40" t="s">
        <v>178</v>
      </c>
      <c r="F11" s="39" t="s">
        <v>206</v>
      </c>
      <c r="G11" s="39" t="s">
        <v>207</v>
      </c>
      <c r="H11" s="40" t="s">
        <v>26</v>
      </c>
      <c r="I11" s="40">
        <v>2082</v>
      </c>
      <c r="J11" s="77">
        <v>48953.7</v>
      </c>
      <c r="K11" s="12">
        <v>469431.9</v>
      </c>
      <c r="L11" s="12">
        <v>0</v>
      </c>
      <c r="M11" s="12">
        <v>0</v>
      </c>
      <c r="N11" s="12">
        <f t="shared" si="1"/>
        <v>518385.60000000003</v>
      </c>
    </row>
    <row r="12" spans="1:14" ht="81" x14ac:dyDescent="0.2">
      <c r="A12" s="39" t="s">
        <v>27</v>
      </c>
      <c r="B12" s="11" t="s">
        <v>28</v>
      </c>
      <c r="C12" s="11"/>
      <c r="D12" s="11"/>
      <c r="E12" s="40" t="s">
        <v>29</v>
      </c>
      <c r="F12" s="39" t="s">
        <v>206</v>
      </c>
      <c r="G12" s="39" t="s">
        <v>207</v>
      </c>
      <c r="H12" s="40" t="s">
        <v>26</v>
      </c>
      <c r="I12" s="40">
        <v>5390</v>
      </c>
      <c r="J12" s="77">
        <v>102298.8</v>
      </c>
      <c r="K12" s="12">
        <v>542800.1</v>
      </c>
      <c r="L12" s="12">
        <v>0</v>
      </c>
      <c r="M12" s="12">
        <v>0</v>
      </c>
      <c r="N12" s="12">
        <f t="shared" si="1"/>
        <v>645098.9</v>
      </c>
    </row>
    <row r="13" spans="1:14" ht="54" x14ac:dyDescent="0.2">
      <c r="A13" s="39" t="s">
        <v>30</v>
      </c>
      <c r="B13" s="11" t="s">
        <v>31</v>
      </c>
      <c r="C13" s="11"/>
      <c r="D13" s="11"/>
      <c r="E13" s="40" t="s">
        <v>32</v>
      </c>
      <c r="F13" s="39" t="s">
        <v>206</v>
      </c>
      <c r="G13" s="39" t="s">
        <v>207</v>
      </c>
      <c r="H13" s="40" t="s">
        <v>26</v>
      </c>
      <c r="I13" s="40">
        <v>3518</v>
      </c>
      <c r="J13" s="77">
        <v>138037.29999999999</v>
      </c>
      <c r="K13" s="12">
        <v>0</v>
      </c>
      <c r="L13" s="12">
        <v>0</v>
      </c>
      <c r="M13" s="12">
        <v>0</v>
      </c>
      <c r="N13" s="12">
        <f t="shared" si="1"/>
        <v>138037.29999999999</v>
      </c>
    </row>
    <row r="14" spans="1:14" s="13" customFormat="1" ht="67.5" x14ac:dyDescent="0.2">
      <c r="A14" s="39" t="s">
        <v>33</v>
      </c>
      <c r="B14" s="11" t="s">
        <v>34</v>
      </c>
      <c r="C14" s="11"/>
      <c r="D14" s="11"/>
      <c r="E14" s="40" t="s">
        <v>29</v>
      </c>
      <c r="F14" s="39" t="s">
        <v>206</v>
      </c>
      <c r="G14" s="39" t="s">
        <v>207</v>
      </c>
      <c r="H14" s="40" t="s">
        <v>35</v>
      </c>
      <c r="I14" s="40">
        <v>232</v>
      </c>
      <c r="J14" s="12">
        <v>0</v>
      </c>
      <c r="K14" s="12">
        <v>0</v>
      </c>
      <c r="L14" s="12">
        <v>54876.2</v>
      </c>
      <c r="M14" s="12">
        <v>0</v>
      </c>
      <c r="N14" s="12">
        <f t="shared" si="1"/>
        <v>54876.2</v>
      </c>
    </row>
    <row r="15" spans="1:14" s="13" customFormat="1" ht="150" customHeight="1" x14ac:dyDescent="0.2">
      <c r="A15" s="39" t="s">
        <v>36</v>
      </c>
      <c r="B15" s="11" t="s">
        <v>37</v>
      </c>
      <c r="C15" s="11"/>
      <c r="D15" s="11"/>
      <c r="E15" s="40" t="s">
        <v>29</v>
      </c>
      <c r="F15" s="39" t="s">
        <v>206</v>
      </c>
      <c r="G15" s="39" t="s">
        <v>207</v>
      </c>
      <c r="H15" s="40" t="s">
        <v>35</v>
      </c>
      <c r="I15" s="40">
        <v>8</v>
      </c>
      <c r="J15" s="12">
        <v>0</v>
      </c>
      <c r="K15" s="12">
        <v>151.6</v>
      </c>
      <c r="L15" s="12">
        <v>2880.7</v>
      </c>
      <c r="M15" s="12">
        <v>0</v>
      </c>
      <c r="N15" s="12">
        <f t="shared" si="1"/>
        <v>3032.2999999999997</v>
      </c>
    </row>
    <row r="16" spans="1:14" s="13" customFormat="1" ht="234.75" customHeight="1" x14ac:dyDescent="0.2">
      <c r="A16" s="39" t="s">
        <v>179</v>
      </c>
      <c r="B16" s="11" t="s">
        <v>180</v>
      </c>
      <c r="C16" s="11"/>
      <c r="D16" s="11"/>
      <c r="E16" s="40" t="s">
        <v>178</v>
      </c>
      <c r="F16" s="39" t="s">
        <v>206</v>
      </c>
      <c r="G16" s="39" t="s">
        <v>207</v>
      </c>
      <c r="H16" s="40" t="s">
        <v>26</v>
      </c>
      <c r="I16" s="40">
        <v>48</v>
      </c>
      <c r="J16" s="12">
        <v>1431.2</v>
      </c>
      <c r="K16" s="12">
        <v>0</v>
      </c>
      <c r="L16" s="12">
        <v>0</v>
      </c>
      <c r="M16" s="12">
        <v>0</v>
      </c>
      <c r="N16" s="12">
        <f t="shared" si="1"/>
        <v>1431.2</v>
      </c>
    </row>
    <row r="17" spans="1:14" s="13" customFormat="1" ht="148.5" x14ac:dyDescent="0.2">
      <c r="A17" s="39" t="s">
        <v>181</v>
      </c>
      <c r="B17" s="11" t="s">
        <v>194</v>
      </c>
      <c r="C17" s="11"/>
      <c r="D17" s="11"/>
      <c r="E17" s="40" t="s">
        <v>29</v>
      </c>
      <c r="F17" s="39" t="s">
        <v>206</v>
      </c>
      <c r="G17" s="39" t="s">
        <v>207</v>
      </c>
      <c r="H17" s="40" t="s">
        <v>26</v>
      </c>
      <c r="I17" s="40">
        <v>48</v>
      </c>
      <c r="J17" s="12">
        <v>371.3</v>
      </c>
      <c r="K17" s="12">
        <v>0</v>
      </c>
      <c r="L17" s="12">
        <v>0</v>
      </c>
      <c r="M17" s="12">
        <v>0</v>
      </c>
      <c r="N17" s="12">
        <f t="shared" si="1"/>
        <v>371.3</v>
      </c>
    </row>
    <row r="18" spans="1:14" s="13" customFormat="1" ht="202.5" x14ac:dyDescent="0.2">
      <c r="A18" s="39" t="s">
        <v>203</v>
      </c>
      <c r="B18" s="11" t="s">
        <v>204</v>
      </c>
      <c r="C18" s="11"/>
      <c r="D18" s="11"/>
      <c r="E18" s="40" t="s">
        <v>29</v>
      </c>
      <c r="F18" s="39" t="s">
        <v>206</v>
      </c>
      <c r="G18" s="39" t="s">
        <v>207</v>
      </c>
      <c r="H18" s="40" t="s">
        <v>35</v>
      </c>
      <c r="I18" s="40">
        <v>8</v>
      </c>
      <c r="J18" s="12">
        <v>0</v>
      </c>
      <c r="K18" s="12">
        <v>0</v>
      </c>
      <c r="L18" s="12">
        <v>926.8</v>
      </c>
      <c r="M18" s="12">
        <v>0</v>
      </c>
      <c r="N18" s="12">
        <f t="shared" si="1"/>
        <v>926.8</v>
      </c>
    </row>
    <row r="19" spans="1:14" ht="81" x14ac:dyDescent="0.2">
      <c r="A19" s="39" t="s">
        <v>38</v>
      </c>
      <c r="B19" s="11" t="s">
        <v>39</v>
      </c>
      <c r="C19" s="11" t="s">
        <v>19</v>
      </c>
      <c r="D19" s="11"/>
      <c r="E19" s="40"/>
      <c r="F19" s="39" t="s">
        <v>206</v>
      </c>
      <c r="G19" s="39" t="s">
        <v>207</v>
      </c>
      <c r="H19" s="42" t="s">
        <v>20</v>
      </c>
      <c r="I19" s="42" t="s">
        <v>20</v>
      </c>
      <c r="J19" s="12">
        <f>SUM(J20+J31+J35+J43)</f>
        <v>7287.8</v>
      </c>
      <c r="K19" s="12">
        <f>SUM(K20+K31+K35+K43)</f>
        <v>62637.641000000003</v>
      </c>
      <c r="L19" s="12">
        <f>SUM(L20+L31+L35+L43)</f>
        <v>1366.2</v>
      </c>
      <c r="M19" s="12">
        <f>SUM(M20+M31+M35+M43)</f>
        <v>0</v>
      </c>
      <c r="N19" s="12">
        <f>SUM(J19+K19+L19+M19)</f>
        <v>71291.641000000003</v>
      </c>
    </row>
    <row r="20" spans="1:14" s="4" customFormat="1" ht="108" x14ac:dyDescent="0.25">
      <c r="A20" s="39" t="s">
        <v>41</v>
      </c>
      <c r="B20" s="11" t="s">
        <v>42</v>
      </c>
      <c r="C20" s="11"/>
      <c r="D20" s="11" t="s">
        <v>43</v>
      </c>
      <c r="E20" s="40"/>
      <c r="F20" s="39" t="s">
        <v>206</v>
      </c>
      <c r="G20" s="39" t="s">
        <v>207</v>
      </c>
      <c r="H20" s="40" t="s">
        <v>40</v>
      </c>
      <c r="I20" s="65">
        <v>7</v>
      </c>
      <c r="J20" s="12">
        <f>SUM(J21+J22+J23+J24+J25+J26+J27+J28+J29+J30)</f>
        <v>5712.1</v>
      </c>
      <c r="K20" s="12">
        <f t="shared" ref="K20:M20" si="2">SUM(K21+K22+K23+K24+K25+K26+K27)</f>
        <v>3340.3</v>
      </c>
      <c r="L20" s="12">
        <f t="shared" si="2"/>
        <v>0</v>
      </c>
      <c r="M20" s="12">
        <f t="shared" si="2"/>
        <v>0</v>
      </c>
      <c r="N20" s="12">
        <f>SUM(J20+K20+L20+M20)</f>
        <v>9052.4000000000015</v>
      </c>
    </row>
    <row r="21" spans="1:14" s="4" customFormat="1" ht="40.5" x14ac:dyDescent="0.25">
      <c r="A21" s="39" t="s">
        <v>44</v>
      </c>
      <c r="B21" s="11" t="s">
        <v>208</v>
      </c>
      <c r="C21" s="11"/>
      <c r="D21" s="11"/>
      <c r="E21" s="40" t="s">
        <v>182</v>
      </c>
      <c r="F21" s="39" t="s">
        <v>206</v>
      </c>
      <c r="G21" s="39" t="s">
        <v>207</v>
      </c>
      <c r="H21" s="40" t="s">
        <v>45</v>
      </c>
      <c r="I21" s="40">
        <v>1</v>
      </c>
      <c r="J21" s="12">
        <v>0</v>
      </c>
      <c r="K21" s="12">
        <v>0</v>
      </c>
      <c r="L21" s="12">
        <v>0</v>
      </c>
      <c r="M21" s="12">
        <v>0</v>
      </c>
      <c r="N21" s="12">
        <f t="shared" si="1"/>
        <v>0</v>
      </c>
    </row>
    <row r="22" spans="1:14" s="4" customFormat="1" ht="60.75" customHeight="1" x14ac:dyDescent="0.25">
      <c r="A22" s="39" t="s">
        <v>46</v>
      </c>
      <c r="B22" s="11" t="s">
        <v>211</v>
      </c>
      <c r="C22" s="11"/>
      <c r="D22" s="11"/>
      <c r="E22" s="40" t="s">
        <v>189</v>
      </c>
      <c r="F22" s="39" t="s">
        <v>206</v>
      </c>
      <c r="G22" s="39" t="s">
        <v>207</v>
      </c>
      <c r="H22" s="40" t="s">
        <v>45</v>
      </c>
      <c r="I22" s="40">
        <v>1</v>
      </c>
      <c r="J22" s="12">
        <v>2393.4</v>
      </c>
      <c r="K22" s="12">
        <v>0</v>
      </c>
      <c r="L22" s="12">
        <v>0</v>
      </c>
      <c r="M22" s="12">
        <v>0</v>
      </c>
      <c r="N22" s="12">
        <f t="shared" si="1"/>
        <v>2393.4</v>
      </c>
    </row>
    <row r="23" spans="1:14" s="4" customFormat="1" ht="81" x14ac:dyDescent="0.25">
      <c r="A23" s="39" t="s">
        <v>197</v>
      </c>
      <c r="B23" s="11" t="s">
        <v>210</v>
      </c>
      <c r="C23" s="11"/>
      <c r="D23" s="11"/>
      <c r="E23" s="40" t="s">
        <v>48</v>
      </c>
      <c r="F23" s="39" t="s">
        <v>206</v>
      </c>
      <c r="G23" s="39" t="s">
        <v>207</v>
      </c>
      <c r="H23" s="40" t="s">
        <v>45</v>
      </c>
      <c r="I23" s="40">
        <v>1</v>
      </c>
      <c r="J23" s="12">
        <v>0</v>
      </c>
      <c r="K23" s="12">
        <v>0</v>
      </c>
      <c r="L23" s="12">
        <v>0</v>
      </c>
      <c r="M23" s="12">
        <v>0</v>
      </c>
      <c r="N23" s="12">
        <f t="shared" ref="N23:N28" si="3">SUM(J23+K23+L23+M23)</f>
        <v>0</v>
      </c>
    </row>
    <row r="24" spans="1:14" s="4" customFormat="1" ht="148.5" x14ac:dyDescent="0.25">
      <c r="A24" s="52" t="s">
        <v>239</v>
      </c>
      <c r="B24" s="11" t="s">
        <v>243</v>
      </c>
      <c r="C24" s="11"/>
      <c r="D24" s="11"/>
      <c r="E24" s="53" t="s">
        <v>229</v>
      </c>
      <c r="F24" s="52" t="s">
        <v>238</v>
      </c>
      <c r="G24" s="52" t="s">
        <v>207</v>
      </c>
      <c r="H24" s="53" t="s">
        <v>45</v>
      </c>
      <c r="I24" s="53">
        <v>1</v>
      </c>
      <c r="J24" s="12">
        <v>430</v>
      </c>
      <c r="K24" s="12">
        <v>0</v>
      </c>
      <c r="L24" s="12">
        <v>0</v>
      </c>
      <c r="M24" s="12">
        <v>0</v>
      </c>
      <c r="N24" s="12">
        <f t="shared" si="3"/>
        <v>430</v>
      </c>
    </row>
    <row r="25" spans="1:14" s="4" customFormat="1" ht="54" x14ac:dyDescent="0.25">
      <c r="A25" s="52" t="s">
        <v>240</v>
      </c>
      <c r="B25" s="11" t="s">
        <v>253</v>
      </c>
      <c r="C25" s="11"/>
      <c r="D25" s="11"/>
      <c r="E25" s="53" t="s">
        <v>237</v>
      </c>
      <c r="F25" s="52" t="s">
        <v>238</v>
      </c>
      <c r="G25" s="52" t="s">
        <v>207</v>
      </c>
      <c r="H25" s="53" t="s">
        <v>45</v>
      </c>
      <c r="I25" s="53">
        <v>1</v>
      </c>
      <c r="J25" s="12">
        <v>470</v>
      </c>
      <c r="K25" s="12">
        <v>0</v>
      </c>
      <c r="L25" s="12">
        <v>0</v>
      </c>
      <c r="M25" s="12">
        <v>0</v>
      </c>
      <c r="N25" s="12">
        <f t="shared" si="3"/>
        <v>470</v>
      </c>
    </row>
    <row r="26" spans="1:14" s="4" customFormat="1" ht="94.5" x14ac:dyDescent="0.25">
      <c r="A26" s="54" t="s">
        <v>244</v>
      </c>
      <c r="B26" s="11" t="s">
        <v>250</v>
      </c>
      <c r="C26" s="11"/>
      <c r="D26" s="11"/>
      <c r="E26" s="55" t="s">
        <v>199</v>
      </c>
      <c r="F26" s="54" t="s">
        <v>238</v>
      </c>
      <c r="G26" s="54" t="s">
        <v>207</v>
      </c>
      <c r="H26" s="55" t="s">
        <v>45</v>
      </c>
      <c r="I26" s="55">
        <v>1</v>
      </c>
      <c r="J26" s="12">
        <v>103.9</v>
      </c>
      <c r="K26" s="12">
        <v>1195.2</v>
      </c>
      <c r="L26" s="12">
        <v>0</v>
      </c>
      <c r="M26" s="12">
        <v>0</v>
      </c>
      <c r="N26" s="12">
        <f t="shared" si="3"/>
        <v>1299.1000000000001</v>
      </c>
    </row>
    <row r="27" spans="1:14" s="4" customFormat="1" ht="67.5" x14ac:dyDescent="0.25">
      <c r="A27" s="54" t="s">
        <v>247</v>
      </c>
      <c r="B27" s="11" t="s">
        <v>251</v>
      </c>
      <c r="C27" s="11"/>
      <c r="D27" s="11"/>
      <c r="E27" s="55" t="s">
        <v>48</v>
      </c>
      <c r="F27" s="54" t="s">
        <v>238</v>
      </c>
      <c r="G27" s="54" t="s">
        <v>207</v>
      </c>
      <c r="H27" s="55" t="s">
        <v>45</v>
      </c>
      <c r="I27" s="55">
        <v>1</v>
      </c>
      <c r="J27" s="12">
        <v>188.2</v>
      </c>
      <c r="K27" s="12">
        <v>2145.1</v>
      </c>
      <c r="L27" s="12">
        <v>0</v>
      </c>
      <c r="M27" s="12">
        <v>0</v>
      </c>
      <c r="N27" s="12">
        <f t="shared" si="3"/>
        <v>2333.2999999999997</v>
      </c>
    </row>
    <row r="28" spans="1:14" s="4" customFormat="1" ht="40.5" x14ac:dyDescent="0.25">
      <c r="A28" s="61" t="s">
        <v>262</v>
      </c>
      <c r="B28" s="11" t="s">
        <v>263</v>
      </c>
      <c r="C28" s="11"/>
      <c r="D28" s="11"/>
      <c r="E28" s="62" t="s">
        <v>264</v>
      </c>
      <c r="F28" s="61" t="s">
        <v>258</v>
      </c>
      <c r="G28" s="61" t="s">
        <v>207</v>
      </c>
      <c r="H28" s="62" t="s">
        <v>45</v>
      </c>
      <c r="I28" s="62">
        <v>1</v>
      </c>
      <c r="J28" s="12">
        <v>788.1</v>
      </c>
      <c r="K28" s="12">
        <v>0</v>
      </c>
      <c r="L28" s="12">
        <v>0</v>
      </c>
      <c r="M28" s="12">
        <v>0</v>
      </c>
      <c r="N28" s="12">
        <f t="shared" si="3"/>
        <v>788.1</v>
      </c>
    </row>
    <row r="29" spans="1:14" s="4" customFormat="1" ht="40.5" x14ac:dyDescent="0.25">
      <c r="A29" s="63" t="s">
        <v>266</v>
      </c>
      <c r="B29" s="11" t="s">
        <v>269</v>
      </c>
      <c r="C29" s="11"/>
      <c r="D29" s="11"/>
      <c r="E29" s="65" t="s">
        <v>264</v>
      </c>
      <c r="F29" s="63" t="s">
        <v>268</v>
      </c>
      <c r="G29" s="63" t="s">
        <v>207</v>
      </c>
      <c r="H29" s="64" t="s">
        <v>45</v>
      </c>
      <c r="I29" s="64">
        <v>1</v>
      </c>
      <c r="J29" s="12">
        <v>740.5</v>
      </c>
      <c r="K29" s="12">
        <v>0</v>
      </c>
      <c r="L29" s="12">
        <v>0</v>
      </c>
      <c r="M29" s="12">
        <v>0</v>
      </c>
      <c r="N29" s="12">
        <f t="shared" ref="N29:N30" si="4">SUM(J29+K29+L29+M29)</f>
        <v>740.5</v>
      </c>
    </row>
    <row r="30" spans="1:14" s="4" customFormat="1" ht="52.5" customHeight="1" x14ac:dyDescent="0.25">
      <c r="A30" s="63" t="s">
        <v>267</v>
      </c>
      <c r="B30" s="11" t="s">
        <v>270</v>
      </c>
      <c r="C30" s="11"/>
      <c r="D30" s="11"/>
      <c r="E30" s="64" t="s">
        <v>182</v>
      </c>
      <c r="F30" s="63" t="s">
        <v>268</v>
      </c>
      <c r="G30" s="63" t="s">
        <v>207</v>
      </c>
      <c r="H30" s="64" t="s">
        <v>45</v>
      </c>
      <c r="I30" s="64">
        <v>1</v>
      </c>
      <c r="J30" s="12">
        <v>598</v>
      </c>
      <c r="K30" s="12">
        <v>0</v>
      </c>
      <c r="L30" s="12">
        <v>0</v>
      </c>
      <c r="M30" s="12">
        <v>0</v>
      </c>
      <c r="N30" s="12">
        <f t="shared" si="4"/>
        <v>598</v>
      </c>
    </row>
    <row r="31" spans="1:14" ht="135" x14ac:dyDescent="0.2">
      <c r="A31" s="39" t="s">
        <v>49</v>
      </c>
      <c r="B31" s="11" t="s">
        <v>50</v>
      </c>
      <c r="C31" s="11"/>
      <c r="D31" s="11" t="s">
        <v>51</v>
      </c>
      <c r="E31" s="40"/>
      <c r="F31" s="39" t="s">
        <v>206</v>
      </c>
      <c r="G31" s="39" t="s">
        <v>207</v>
      </c>
      <c r="H31" s="40" t="s">
        <v>47</v>
      </c>
      <c r="I31" s="40">
        <v>2</v>
      </c>
      <c r="J31" s="12">
        <f>SUM(J32+J34)</f>
        <v>651.79999999999995</v>
      </c>
      <c r="K31" s="12">
        <f t="shared" ref="K31:M31" si="5">SUM(K32)</f>
        <v>56646.7</v>
      </c>
      <c r="L31" s="12">
        <f t="shared" si="5"/>
        <v>0</v>
      </c>
      <c r="M31" s="12">
        <f t="shared" si="5"/>
        <v>0</v>
      </c>
      <c r="N31" s="12">
        <f>SUM(J31:M31)</f>
        <v>57298.5</v>
      </c>
    </row>
    <row r="32" spans="1:14" ht="162" x14ac:dyDescent="0.2">
      <c r="A32" s="70" t="s">
        <v>52</v>
      </c>
      <c r="B32" s="11" t="s">
        <v>53</v>
      </c>
      <c r="C32" s="11"/>
      <c r="D32" s="11"/>
      <c r="E32" s="71" t="s">
        <v>54</v>
      </c>
      <c r="F32" s="70" t="s">
        <v>206</v>
      </c>
      <c r="G32" s="70" t="s">
        <v>207</v>
      </c>
      <c r="H32" s="71" t="s">
        <v>47</v>
      </c>
      <c r="I32" s="71">
        <v>1</v>
      </c>
      <c r="J32" s="12">
        <v>56.8</v>
      </c>
      <c r="K32" s="12">
        <v>56646.7</v>
      </c>
      <c r="L32" s="12">
        <v>0</v>
      </c>
      <c r="M32" s="12">
        <v>0</v>
      </c>
      <c r="N32" s="12">
        <f>SUM(J32:M32)</f>
        <v>56703.5</v>
      </c>
    </row>
    <row r="33" spans="1:14" ht="165.75" hidden="1" customHeight="1" x14ac:dyDescent="0.2">
      <c r="A33" s="39" t="s">
        <v>55</v>
      </c>
      <c r="B33" s="11"/>
      <c r="C33" s="11"/>
      <c r="D33" s="11"/>
      <c r="E33" s="40" t="s">
        <v>54</v>
      </c>
      <c r="F33" s="39" t="s">
        <v>176</v>
      </c>
      <c r="G33" s="39" t="s">
        <v>177</v>
      </c>
      <c r="H33" s="40" t="s">
        <v>47</v>
      </c>
      <c r="I33" s="40">
        <v>1</v>
      </c>
      <c r="J33" s="12">
        <v>0</v>
      </c>
      <c r="K33" s="12">
        <v>0</v>
      </c>
      <c r="L33" s="12">
        <v>0</v>
      </c>
      <c r="M33" s="12">
        <v>0</v>
      </c>
      <c r="N33" s="12">
        <f t="shared" ref="N33:N34" si="6">SUM(J33:M33)</f>
        <v>0</v>
      </c>
    </row>
    <row r="34" spans="1:14" ht="131.25" customHeight="1" x14ac:dyDescent="0.2">
      <c r="A34" s="54" t="s">
        <v>246</v>
      </c>
      <c r="B34" s="48" t="s">
        <v>245</v>
      </c>
      <c r="C34" s="11"/>
      <c r="D34" s="11"/>
      <c r="E34" s="55" t="s">
        <v>54</v>
      </c>
      <c r="F34" s="54" t="s">
        <v>238</v>
      </c>
      <c r="G34" s="54" t="s">
        <v>207</v>
      </c>
      <c r="H34" s="55" t="s">
        <v>47</v>
      </c>
      <c r="I34" s="55">
        <v>1</v>
      </c>
      <c r="J34" s="12">
        <v>595</v>
      </c>
      <c r="K34" s="12">
        <v>0</v>
      </c>
      <c r="L34" s="12">
        <v>0</v>
      </c>
      <c r="M34" s="12">
        <v>0</v>
      </c>
      <c r="N34" s="12">
        <f t="shared" si="6"/>
        <v>595</v>
      </c>
    </row>
    <row r="35" spans="1:14" ht="118.5" customHeight="1" x14ac:dyDescent="0.2">
      <c r="A35" s="39" t="s">
        <v>56</v>
      </c>
      <c r="B35" s="11" t="s">
        <v>57</v>
      </c>
      <c r="C35" s="11"/>
      <c r="D35" s="11" t="s">
        <v>43</v>
      </c>
      <c r="E35" s="40"/>
      <c r="F35" s="39" t="s">
        <v>206</v>
      </c>
      <c r="G35" s="39" t="s">
        <v>207</v>
      </c>
      <c r="H35" s="40" t="s">
        <v>47</v>
      </c>
      <c r="I35" s="40">
        <v>11</v>
      </c>
      <c r="J35" s="12">
        <f>SUM(J36+J37+J38+J39+J40+J41+J42)</f>
        <v>825.9</v>
      </c>
      <c r="K35" s="12">
        <f t="shared" ref="K35:M35" si="7">SUM(K36+K37+K38+K39+K40+K41+K42)</f>
        <v>2650.6410000000001</v>
      </c>
      <c r="L35" s="12">
        <f t="shared" si="7"/>
        <v>1366.2</v>
      </c>
      <c r="M35" s="12">
        <f t="shared" si="7"/>
        <v>0</v>
      </c>
      <c r="N35" s="12">
        <f t="shared" ref="N35:N39" si="8">SUM(J35+K35+L35+M35)</f>
        <v>4842.741</v>
      </c>
    </row>
    <row r="36" spans="1:14" ht="67.5" x14ac:dyDescent="0.2">
      <c r="A36" s="39" t="s">
        <v>58</v>
      </c>
      <c r="B36" s="11" t="s">
        <v>209</v>
      </c>
      <c r="C36" s="11"/>
      <c r="D36" s="11"/>
      <c r="E36" s="40" t="s">
        <v>199</v>
      </c>
      <c r="F36" s="39" t="s">
        <v>206</v>
      </c>
      <c r="G36" s="39" t="s">
        <v>207</v>
      </c>
      <c r="H36" s="40" t="s">
        <v>45</v>
      </c>
      <c r="I36" s="40">
        <v>1</v>
      </c>
      <c r="J36" s="12">
        <v>493.2</v>
      </c>
      <c r="K36" s="12">
        <v>0</v>
      </c>
      <c r="L36" s="12">
        <v>0</v>
      </c>
      <c r="M36" s="12">
        <v>0</v>
      </c>
      <c r="N36" s="12">
        <f t="shared" si="8"/>
        <v>493.2</v>
      </c>
    </row>
    <row r="37" spans="1:14" s="13" customFormat="1" ht="148.5" x14ac:dyDescent="0.2">
      <c r="A37" s="39" t="s">
        <v>234</v>
      </c>
      <c r="B37" s="11" t="s">
        <v>59</v>
      </c>
      <c r="C37" s="11"/>
      <c r="D37" s="11"/>
      <c r="E37" s="40" t="s">
        <v>29</v>
      </c>
      <c r="F37" s="39" t="s">
        <v>206</v>
      </c>
      <c r="G37" s="39" t="s">
        <v>207</v>
      </c>
      <c r="H37" s="40" t="s">
        <v>45</v>
      </c>
      <c r="I37" s="40">
        <v>1</v>
      </c>
      <c r="J37" s="12">
        <v>144.4</v>
      </c>
      <c r="K37" s="12">
        <v>1660</v>
      </c>
      <c r="L37" s="12">
        <v>0</v>
      </c>
      <c r="M37" s="12">
        <v>0</v>
      </c>
      <c r="N37" s="12">
        <f t="shared" si="8"/>
        <v>1804.4</v>
      </c>
    </row>
    <row r="38" spans="1:14" s="13" customFormat="1" ht="94.5" x14ac:dyDescent="0.2">
      <c r="A38" s="45" t="s">
        <v>235</v>
      </c>
      <c r="B38" s="11" t="s">
        <v>236</v>
      </c>
      <c r="C38" s="11"/>
      <c r="D38" s="11"/>
      <c r="E38" s="56" t="s">
        <v>185</v>
      </c>
      <c r="F38" s="45" t="s">
        <v>218</v>
      </c>
      <c r="G38" s="45" t="s">
        <v>207</v>
      </c>
      <c r="H38" s="46" t="s">
        <v>45</v>
      </c>
      <c r="I38" s="46">
        <v>1</v>
      </c>
      <c r="J38" s="12">
        <v>0</v>
      </c>
      <c r="K38" s="12">
        <v>72.3</v>
      </c>
      <c r="L38" s="12">
        <v>1366.2</v>
      </c>
      <c r="M38" s="12">
        <v>0</v>
      </c>
      <c r="N38" s="77">
        <f t="shared" si="8"/>
        <v>1438.5</v>
      </c>
    </row>
    <row r="39" spans="1:14" s="13" customFormat="1" ht="135" x14ac:dyDescent="0.2">
      <c r="A39" s="54" t="s">
        <v>248</v>
      </c>
      <c r="B39" s="11" t="s">
        <v>249</v>
      </c>
      <c r="C39" s="11"/>
      <c r="D39" s="11"/>
      <c r="E39" s="55" t="s">
        <v>198</v>
      </c>
      <c r="F39" s="54" t="s">
        <v>238</v>
      </c>
      <c r="G39" s="54" t="s">
        <v>207</v>
      </c>
      <c r="H39" s="55" t="s">
        <v>45</v>
      </c>
      <c r="I39" s="55">
        <v>1</v>
      </c>
      <c r="J39" s="12">
        <v>79.900000000000006</v>
      </c>
      <c r="K39" s="12">
        <v>918.34100000000001</v>
      </c>
      <c r="L39" s="12">
        <v>0</v>
      </c>
      <c r="M39" s="12">
        <v>0</v>
      </c>
      <c r="N39" s="12">
        <f t="shared" si="8"/>
        <v>998.24099999999999</v>
      </c>
    </row>
    <row r="40" spans="1:14" s="72" customFormat="1" ht="40.5" x14ac:dyDescent="0.25">
      <c r="A40" s="47" t="s">
        <v>265</v>
      </c>
      <c r="B40" s="48" t="s">
        <v>272</v>
      </c>
      <c r="C40" s="48"/>
      <c r="D40" s="48"/>
      <c r="E40" s="49" t="s">
        <v>199</v>
      </c>
      <c r="F40" s="47" t="s">
        <v>273</v>
      </c>
      <c r="G40" s="47" t="s">
        <v>207</v>
      </c>
      <c r="H40" s="49" t="s">
        <v>274</v>
      </c>
      <c r="I40" s="49">
        <v>1</v>
      </c>
      <c r="J40" s="50">
        <v>33.4</v>
      </c>
      <c r="K40" s="50">
        <v>0</v>
      </c>
      <c r="L40" s="50">
        <v>0</v>
      </c>
      <c r="M40" s="50">
        <v>0</v>
      </c>
      <c r="N40" s="50">
        <f>SUM(J40+K40+L40+M40)</f>
        <v>33.4</v>
      </c>
    </row>
    <row r="41" spans="1:14" s="51" customFormat="1" ht="67.5" x14ac:dyDescent="0.2">
      <c r="A41" s="47" t="s">
        <v>275</v>
      </c>
      <c r="B41" s="48" t="s">
        <v>285</v>
      </c>
      <c r="C41" s="48"/>
      <c r="D41" s="48"/>
      <c r="E41" s="49" t="s">
        <v>286</v>
      </c>
      <c r="F41" s="47" t="s">
        <v>278</v>
      </c>
      <c r="G41" s="47" t="s">
        <v>207</v>
      </c>
      <c r="H41" s="49" t="s">
        <v>45</v>
      </c>
      <c r="I41" s="49">
        <v>1</v>
      </c>
      <c r="J41" s="50">
        <v>50</v>
      </c>
      <c r="K41" s="50">
        <v>0</v>
      </c>
      <c r="L41" s="50">
        <v>0</v>
      </c>
      <c r="M41" s="50">
        <v>0</v>
      </c>
      <c r="N41" s="50">
        <f t="shared" ref="N41:N42" si="9">SUM(J41+K41+L41+M41)</f>
        <v>50</v>
      </c>
    </row>
    <row r="42" spans="1:14" s="51" customFormat="1" ht="67.5" x14ac:dyDescent="0.2">
      <c r="A42" s="47" t="s">
        <v>284</v>
      </c>
      <c r="B42" s="48" t="s">
        <v>287</v>
      </c>
      <c r="C42" s="48"/>
      <c r="D42" s="48"/>
      <c r="E42" s="49" t="s">
        <v>288</v>
      </c>
      <c r="F42" s="47" t="s">
        <v>278</v>
      </c>
      <c r="G42" s="47" t="s">
        <v>207</v>
      </c>
      <c r="H42" s="49" t="s">
        <v>45</v>
      </c>
      <c r="I42" s="49">
        <v>1</v>
      </c>
      <c r="J42" s="50">
        <v>25</v>
      </c>
      <c r="K42" s="50">
        <v>0</v>
      </c>
      <c r="L42" s="50">
        <v>0</v>
      </c>
      <c r="M42" s="50">
        <v>0</v>
      </c>
      <c r="N42" s="50">
        <f t="shared" si="9"/>
        <v>25</v>
      </c>
    </row>
    <row r="43" spans="1:14" s="13" customFormat="1" ht="135" x14ac:dyDescent="0.2">
      <c r="A43" s="39" t="s">
        <v>60</v>
      </c>
      <c r="B43" s="11" t="s">
        <v>188</v>
      </c>
      <c r="C43" s="11"/>
      <c r="D43" s="11"/>
      <c r="E43" s="40"/>
      <c r="F43" s="39" t="s">
        <v>206</v>
      </c>
      <c r="G43" s="39" t="s">
        <v>207</v>
      </c>
      <c r="H43" s="40" t="s">
        <v>47</v>
      </c>
      <c r="I43" s="40">
        <v>1</v>
      </c>
      <c r="J43" s="14">
        <f>SUM(J44)</f>
        <v>98</v>
      </c>
      <c r="K43" s="14">
        <f t="shared" ref="K43:M43" si="10">SUM(K44)</f>
        <v>0</v>
      </c>
      <c r="L43" s="14">
        <f t="shared" si="10"/>
        <v>0</v>
      </c>
      <c r="M43" s="14">
        <f t="shared" si="10"/>
        <v>0</v>
      </c>
      <c r="N43" s="12">
        <f t="shared" ref="N43:N44" si="11">SUM(J43+K43+L43+M43)</f>
        <v>98</v>
      </c>
    </row>
    <row r="44" spans="1:14" ht="94.5" x14ac:dyDescent="0.2">
      <c r="A44" s="39" t="s">
        <v>61</v>
      </c>
      <c r="B44" s="11" t="s">
        <v>212</v>
      </c>
      <c r="C44" s="11"/>
      <c r="D44" s="11"/>
      <c r="E44" s="40" t="s">
        <v>198</v>
      </c>
      <c r="F44" s="39" t="s">
        <v>206</v>
      </c>
      <c r="G44" s="39" t="s">
        <v>207</v>
      </c>
      <c r="H44" s="40" t="s">
        <v>45</v>
      </c>
      <c r="I44" s="40">
        <v>1</v>
      </c>
      <c r="J44" s="12">
        <v>98</v>
      </c>
      <c r="K44" s="12">
        <v>0</v>
      </c>
      <c r="L44" s="12">
        <v>0</v>
      </c>
      <c r="M44" s="12">
        <v>0</v>
      </c>
      <c r="N44" s="12">
        <f t="shared" si="11"/>
        <v>98</v>
      </c>
    </row>
    <row r="45" spans="1:14" ht="111" customHeight="1" x14ac:dyDescent="0.2">
      <c r="A45" s="66" t="s">
        <v>62</v>
      </c>
      <c r="B45" s="11" t="s">
        <v>63</v>
      </c>
      <c r="C45" s="11" t="s">
        <v>19</v>
      </c>
      <c r="D45" s="11"/>
      <c r="E45" s="67"/>
      <c r="F45" s="66" t="s">
        <v>206</v>
      </c>
      <c r="G45" s="66" t="s">
        <v>207</v>
      </c>
      <c r="H45" s="67" t="s">
        <v>20</v>
      </c>
      <c r="I45" s="67" t="s">
        <v>20</v>
      </c>
      <c r="J45" s="12">
        <f>SUM(J46+J49+J50)</f>
        <v>306.10000000000002</v>
      </c>
      <c r="K45" s="12">
        <f t="shared" ref="K45:M45" si="12">SUM(K46+K49+K50)</f>
        <v>0</v>
      </c>
      <c r="L45" s="12">
        <f t="shared" si="12"/>
        <v>0</v>
      </c>
      <c r="M45" s="12">
        <f t="shared" si="12"/>
        <v>0</v>
      </c>
      <c r="N45" s="12">
        <f t="shared" ref="N45:N51" si="13">SUM(J45+K45+L45+M45)</f>
        <v>306.10000000000002</v>
      </c>
    </row>
    <row r="46" spans="1:14" ht="108" x14ac:dyDescent="0.2">
      <c r="A46" s="39" t="s">
        <v>64</v>
      </c>
      <c r="B46" s="11" t="s">
        <v>65</v>
      </c>
      <c r="C46" s="11"/>
      <c r="D46" s="11" t="s">
        <v>43</v>
      </c>
      <c r="E46" s="40"/>
      <c r="F46" s="39" t="s">
        <v>206</v>
      </c>
      <c r="G46" s="39" t="s">
        <v>207</v>
      </c>
      <c r="H46" s="40" t="s">
        <v>66</v>
      </c>
      <c r="I46" s="40">
        <v>1</v>
      </c>
      <c r="J46" s="12">
        <f>SUM(J47+J48)</f>
        <v>300</v>
      </c>
      <c r="K46" s="12">
        <f>SUM(K47+K48)</f>
        <v>0</v>
      </c>
      <c r="L46" s="12">
        <f>SUM(L47+L48)</f>
        <v>0</v>
      </c>
      <c r="M46" s="12">
        <f>SUM(M47+M48)</f>
        <v>0</v>
      </c>
      <c r="N46" s="12">
        <f t="shared" si="13"/>
        <v>300</v>
      </c>
    </row>
    <row r="47" spans="1:14" ht="108" x14ac:dyDescent="0.2">
      <c r="A47" s="39" t="s">
        <v>196</v>
      </c>
      <c r="B47" s="11" t="s">
        <v>67</v>
      </c>
      <c r="C47" s="11"/>
      <c r="D47" s="11"/>
      <c r="E47" s="40" t="s">
        <v>43</v>
      </c>
      <c r="F47" s="39" t="s">
        <v>206</v>
      </c>
      <c r="G47" s="39" t="s">
        <v>207</v>
      </c>
      <c r="H47" s="40" t="s">
        <v>68</v>
      </c>
      <c r="I47" s="40">
        <v>1</v>
      </c>
      <c r="J47" s="12">
        <v>256</v>
      </c>
      <c r="K47" s="12">
        <v>0</v>
      </c>
      <c r="L47" s="12">
        <v>0</v>
      </c>
      <c r="M47" s="12">
        <v>0</v>
      </c>
      <c r="N47" s="12">
        <f t="shared" si="13"/>
        <v>256</v>
      </c>
    </row>
    <row r="48" spans="1:14" ht="229.5" x14ac:dyDescent="0.2">
      <c r="A48" s="39" t="s">
        <v>202</v>
      </c>
      <c r="B48" s="11" t="s">
        <v>271</v>
      </c>
      <c r="C48" s="11"/>
      <c r="D48" s="11"/>
      <c r="E48" s="40" t="s">
        <v>169</v>
      </c>
      <c r="F48" s="39" t="s">
        <v>206</v>
      </c>
      <c r="G48" s="39" t="s">
        <v>207</v>
      </c>
      <c r="H48" s="40" t="s">
        <v>75</v>
      </c>
      <c r="I48" s="40">
        <v>8</v>
      </c>
      <c r="J48" s="12">
        <v>44</v>
      </c>
      <c r="K48" s="12">
        <v>0</v>
      </c>
      <c r="L48" s="12">
        <v>0</v>
      </c>
      <c r="M48" s="12">
        <v>0</v>
      </c>
      <c r="N48" s="12">
        <f t="shared" si="13"/>
        <v>44</v>
      </c>
    </row>
    <row r="49" spans="1:14" ht="121.5" x14ac:dyDescent="0.2">
      <c r="A49" s="39" t="s">
        <v>69</v>
      </c>
      <c r="B49" s="11" t="s">
        <v>70</v>
      </c>
      <c r="C49" s="11"/>
      <c r="D49" s="11"/>
      <c r="E49" s="40" t="s">
        <v>71</v>
      </c>
      <c r="F49" s="39" t="s">
        <v>206</v>
      </c>
      <c r="G49" s="39" t="s">
        <v>207</v>
      </c>
      <c r="H49" s="40" t="s">
        <v>45</v>
      </c>
      <c r="I49" s="40">
        <v>1</v>
      </c>
      <c r="J49" s="12">
        <v>0</v>
      </c>
      <c r="K49" s="12">
        <v>0</v>
      </c>
      <c r="L49" s="12">
        <v>0</v>
      </c>
      <c r="M49" s="12">
        <v>0</v>
      </c>
      <c r="N49" s="12">
        <f t="shared" si="13"/>
        <v>0</v>
      </c>
    </row>
    <row r="50" spans="1:14" s="51" customFormat="1" ht="108" x14ac:dyDescent="0.2">
      <c r="A50" s="47" t="s">
        <v>282</v>
      </c>
      <c r="B50" s="48" t="s">
        <v>283</v>
      </c>
      <c r="C50" s="48"/>
      <c r="D50" s="48"/>
      <c r="E50" s="49" t="s">
        <v>43</v>
      </c>
      <c r="F50" s="47" t="s">
        <v>278</v>
      </c>
      <c r="G50" s="47" t="s">
        <v>207</v>
      </c>
      <c r="H50" s="49" t="s">
        <v>45</v>
      </c>
      <c r="I50" s="49">
        <v>1</v>
      </c>
      <c r="J50" s="50">
        <v>6.1</v>
      </c>
      <c r="K50" s="50">
        <v>0</v>
      </c>
      <c r="L50" s="50">
        <v>0</v>
      </c>
      <c r="M50" s="50">
        <v>0</v>
      </c>
      <c r="N50" s="50">
        <f t="shared" si="13"/>
        <v>6.1</v>
      </c>
    </row>
    <row r="51" spans="1:14" ht="93" customHeight="1" x14ac:dyDescent="0.2">
      <c r="A51" s="39" t="s">
        <v>72</v>
      </c>
      <c r="B51" s="11" t="s">
        <v>73</v>
      </c>
      <c r="C51" s="11" t="s">
        <v>74</v>
      </c>
      <c r="D51" s="11"/>
      <c r="E51" s="40"/>
      <c r="F51" s="39" t="s">
        <v>206</v>
      </c>
      <c r="G51" s="39" t="s">
        <v>207</v>
      </c>
      <c r="H51" s="42" t="s">
        <v>20</v>
      </c>
      <c r="I51" s="42" t="s">
        <v>20</v>
      </c>
      <c r="J51" s="12">
        <f>SUM(J52+J53+J56+J57+J58+J59+J60+J61)</f>
        <v>2668.8999999999996</v>
      </c>
      <c r="K51" s="12">
        <f t="shared" ref="K51:M51" si="14">SUM(K52+K53+K56+K57+K58+K59+K60+K61)</f>
        <v>0</v>
      </c>
      <c r="L51" s="12">
        <f t="shared" si="14"/>
        <v>0</v>
      </c>
      <c r="M51" s="12">
        <f t="shared" si="14"/>
        <v>0</v>
      </c>
      <c r="N51" s="12">
        <f t="shared" si="13"/>
        <v>2668.8999999999996</v>
      </c>
    </row>
    <row r="52" spans="1:14" ht="108" x14ac:dyDescent="0.2">
      <c r="A52" s="39" t="s">
        <v>76</v>
      </c>
      <c r="B52" s="11" t="s">
        <v>77</v>
      </c>
      <c r="C52" s="11"/>
      <c r="D52" s="11" t="s">
        <v>43</v>
      </c>
      <c r="E52" s="40"/>
      <c r="F52" s="39" t="s">
        <v>206</v>
      </c>
      <c r="G52" s="39" t="s">
        <v>207</v>
      </c>
      <c r="H52" s="40" t="s">
        <v>75</v>
      </c>
      <c r="I52" s="15">
        <v>600</v>
      </c>
      <c r="J52" s="12">
        <v>0</v>
      </c>
      <c r="K52" s="12">
        <v>0</v>
      </c>
      <c r="L52" s="12">
        <v>0</v>
      </c>
      <c r="M52" s="12">
        <v>0</v>
      </c>
      <c r="N52" s="12">
        <f>SUM(J52+K52+L52+M52)</f>
        <v>0</v>
      </c>
    </row>
    <row r="53" spans="1:14" ht="121.5" customHeight="1" x14ac:dyDescent="0.2">
      <c r="A53" s="39" t="s">
        <v>78</v>
      </c>
      <c r="B53" s="11" t="s">
        <v>79</v>
      </c>
      <c r="C53" s="11"/>
      <c r="D53" s="11" t="s">
        <v>43</v>
      </c>
      <c r="E53" s="40"/>
      <c r="F53" s="39" t="s">
        <v>206</v>
      </c>
      <c r="G53" s="39" t="s">
        <v>207</v>
      </c>
      <c r="H53" s="40" t="s">
        <v>75</v>
      </c>
      <c r="I53" s="15">
        <v>350</v>
      </c>
      <c r="J53" s="12">
        <f>SUM(J54+J55)</f>
        <v>523.79999999999995</v>
      </c>
      <c r="K53" s="12">
        <f t="shared" ref="K53:M53" si="15">SUM(K54+K55)</f>
        <v>0</v>
      </c>
      <c r="L53" s="12">
        <f t="shared" si="15"/>
        <v>0</v>
      </c>
      <c r="M53" s="12">
        <f t="shared" si="15"/>
        <v>0</v>
      </c>
      <c r="N53" s="12">
        <f>J53+K53</f>
        <v>523.79999999999995</v>
      </c>
    </row>
    <row r="54" spans="1:14" ht="42" customHeight="1" x14ac:dyDescent="0.2">
      <c r="A54" s="39" t="s">
        <v>80</v>
      </c>
      <c r="B54" s="11" t="s">
        <v>213</v>
      </c>
      <c r="C54" s="11"/>
      <c r="D54" s="11"/>
      <c r="E54" s="74" t="s">
        <v>290</v>
      </c>
      <c r="F54" s="39" t="s">
        <v>206</v>
      </c>
      <c r="G54" s="39" t="s">
        <v>207</v>
      </c>
      <c r="H54" s="40" t="s">
        <v>75</v>
      </c>
      <c r="I54" s="40">
        <v>25</v>
      </c>
      <c r="J54" s="12">
        <v>447.8</v>
      </c>
      <c r="K54" s="12">
        <v>0</v>
      </c>
      <c r="L54" s="12">
        <v>0</v>
      </c>
      <c r="M54" s="12">
        <v>0</v>
      </c>
      <c r="N54" s="12">
        <f t="shared" ref="N54" si="16">SUM(J54:M54)</f>
        <v>447.8</v>
      </c>
    </row>
    <row r="55" spans="1:14" s="51" customFormat="1" ht="54" x14ac:dyDescent="0.2">
      <c r="A55" s="47" t="s">
        <v>279</v>
      </c>
      <c r="B55" s="48" t="s">
        <v>289</v>
      </c>
      <c r="C55" s="48"/>
      <c r="D55" s="48"/>
      <c r="E55" s="74" t="s">
        <v>290</v>
      </c>
      <c r="F55" s="47" t="s">
        <v>278</v>
      </c>
      <c r="G55" s="47" t="s">
        <v>207</v>
      </c>
      <c r="H55" s="49" t="s">
        <v>75</v>
      </c>
      <c r="I55" s="49">
        <v>200</v>
      </c>
      <c r="J55" s="50">
        <v>76</v>
      </c>
      <c r="K55" s="50">
        <v>0</v>
      </c>
      <c r="L55" s="50">
        <v>0</v>
      </c>
      <c r="M55" s="50">
        <v>0</v>
      </c>
      <c r="N55" s="50">
        <f t="shared" ref="N55" si="17">SUM(J55:M55)</f>
        <v>76</v>
      </c>
    </row>
    <row r="56" spans="1:14" ht="67.5" x14ac:dyDescent="0.2">
      <c r="A56" s="39" t="s">
        <v>81</v>
      </c>
      <c r="B56" s="11" t="s">
        <v>82</v>
      </c>
      <c r="C56" s="11"/>
      <c r="D56" s="11"/>
      <c r="E56" s="40" t="s">
        <v>83</v>
      </c>
      <c r="F56" s="39" t="s">
        <v>206</v>
      </c>
      <c r="G56" s="39" t="s">
        <v>207</v>
      </c>
      <c r="H56" s="40" t="s">
        <v>75</v>
      </c>
      <c r="I56" s="40">
        <v>50</v>
      </c>
      <c r="J56" s="12">
        <v>0</v>
      </c>
      <c r="K56" s="12">
        <v>0</v>
      </c>
      <c r="L56" s="12">
        <v>0</v>
      </c>
      <c r="M56" s="12">
        <v>0</v>
      </c>
      <c r="N56" s="12">
        <f>J56+K56</f>
        <v>0</v>
      </c>
    </row>
    <row r="57" spans="1:14" ht="164.25" customHeight="1" x14ac:dyDescent="0.2">
      <c r="A57" s="39" t="s">
        <v>84</v>
      </c>
      <c r="B57" s="11" t="s">
        <v>85</v>
      </c>
      <c r="C57" s="11"/>
      <c r="D57" s="11"/>
      <c r="E57" s="74" t="s">
        <v>293</v>
      </c>
      <c r="F57" s="39" t="s">
        <v>206</v>
      </c>
      <c r="G57" s="39" t="s">
        <v>207</v>
      </c>
      <c r="H57" s="40" t="s">
        <v>75</v>
      </c>
      <c r="I57" s="40">
        <v>60</v>
      </c>
      <c r="J57" s="12">
        <v>69.2</v>
      </c>
      <c r="K57" s="12">
        <v>0</v>
      </c>
      <c r="L57" s="12">
        <v>0</v>
      </c>
      <c r="M57" s="12">
        <v>0</v>
      </c>
      <c r="N57" s="12">
        <f t="shared" ref="N57:N106" si="18">J57+K57</f>
        <v>69.2</v>
      </c>
    </row>
    <row r="58" spans="1:14" ht="270" x14ac:dyDescent="0.2">
      <c r="A58" s="39" t="s">
        <v>86</v>
      </c>
      <c r="B58" s="11" t="s">
        <v>87</v>
      </c>
      <c r="C58" s="11"/>
      <c r="D58" s="11"/>
      <c r="E58" s="40" t="s">
        <v>71</v>
      </c>
      <c r="F58" s="39" t="s">
        <v>206</v>
      </c>
      <c r="G58" s="39" t="s">
        <v>207</v>
      </c>
      <c r="H58" s="40" t="s">
        <v>75</v>
      </c>
      <c r="I58" s="40">
        <v>1</v>
      </c>
      <c r="J58" s="12">
        <v>0</v>
      </c>
      <c r="K58" s="12">
        <v>0</v>
      </c>
      <c r="L58" s="12">
        <v>0</v>
      </c>
      <c r="M58" s="12">
        <v>0</v>
      </c>
      <c r="N58" s="12">
        <f t="shared" si="18"/>
        <v>0</v>
      </c>
    </row>
    <row r="59" spans="1:14" ht="121.5" x14ac:dyDescent="0.2">
      <c r="A59" s="39" t="s">
        <v>88</v>
      </c>
      <c r="B59" s="11" t="s">
        <v>190</v>
      </c>
      <c r="C59" s="11"/>
      <c r="D59" s="11"/>
      <c r="E59" s="40" t="s">
        <v>185</v>
      </c>
      <c r="F59" s="39" t="s">
        <v>206</v>
      </c>
      <c r="G59" s="39" t="s">
        <v>207</v>
      </c>
      <c r="H59" s="40" t="s">
        <v>45</v>
      </c>
      <c r="I59" s="40">
        <v>1</v>
      </c>
      <c r="J59" s="12">
        <v>345</v>
      </c>
      <c r="K59" s="12">
        <v>0</v>
      </c>
      <c r="L59" s="12">
        <v>0</v>
      </c>
      <c r="M59" s="12">
        <v>0</v>
      </c>
      <c r="N59" s="12">
        <f t="shared" si="18"/>
        <v>345</v>
      </c>
    </row>
    <row r="60" spans="1:14" ht="162" x14ac:dyDescent="0.2">
      <c r="A60" s="39" t="s">
        <v>183</v>
      </c>
      <c r="B60" s="11" t="s">
        <v>184</v>
      </c>
      <c r="C60" s="11"/>
      <c r="D60" s="11"/>
      <c r="E60" s="40" t="s">
        <v>185</v>
      </c>
      <c r="F60" s="39" t="s">
        <v>206</v>
      </c>
      <c r="G60" s="39" t="s">
        <v>207</v>
      </c>
      <c r="H60" s="40" t="s">
        <v>45</v>
      </c>
      <c r="I60" s="40">
        <v>1</v>
      </c>
      <c r="J60" s="12">
        <v>1707.7</v>
      </c>
      <c r="K60" s="12">
        <v>0</v>
      </c>
      <c r="L60" s="12">
        <v>0</v>
      </c>
      <c r="M60" s="12">
        <v>0</v>
      </c>
      <c r="N60" s="12">
        <f t="shared" si="18"/>
        <v>1707.7</v>
      </c>
    </row>
    <row r="61" spans="1:14" ht="94.5" x14ac:dyDescent="0.2">
      <c r="A61" s="73" t="s">
        <v>291</v>
      </c>
      <c r="B61" s="11" t="s">
        <v>292</v>
      </c>
      <c r="C61" s="11"/>
      <c r="D61" s="11"/>
      <c r="E61" s="74" t="s">
        <v>185</v>
      </c>
      <c r="F61" s="73" t="s">
        <v>278</v>
      </c>
      <c r="G61" s="73" t="s">
        <v>207</v>
      </c>
      <c r="H61" s="74" t="s">
        <v>45</v>
      </c>
      <c r="I61" s="74">
        <v>1</v>
      </c>
      <c r="J61" s="12">
        <v>23.2</v>
      </c>
      <c r="K61" s="12">
        <v>0</v>
      </c>
      <c r="L61" s="12">
        <v>0</v>
      </c>
      <c r="M61" s="12">
        <v>0</v>
      </c>
      <c r="N61" s="12">
        <f t="shared" si="18"/>
        <v>23.2</v>
      </c>
    </row>
    <row r="62" spans="1:14" ht="148.5" x14ac:dyDescent="0.2">
      <c r="A62" s="39" t="s">
        <v>89</v>
      </c>
      <c r="B62" s="11" t="s">
        <v>90</v>
      </c>
      <c r="C62" s="11" t="s">
        <v>91</v>
      </c>
      <c r="D62" s="11" t="s">
        <v>43</v>
      </c>
      <c r="E62" s="40" t="s">
        <v>25</v>
      </c>
      <c r="F62" s="39" t="s">
        <v>206</v>
      </c>
      <c r="G62" s="39" t="s">
        <v>207</v>
      </c>
      <c r="H62" s="40" t="s">
        <v>26</v>
      </c>
      <c r="I62" s="40">
        <v>273</v>
      </c>
      <c r="J62" s="12">
        <v>394.7</v>
      </c>
      <c r="K62" s="12">
        <v>4539.3</v>
      </c>
      <c r="L62" s="12">
        <v>0</v>
      </c>
      <c r="M62" s="12">
        <v>0</v>
      </c>
      <c r="N62" s="12">
        <f t="shared" si="18"/>
        <v>4934</v>
      </c>
    </row>
    <row r="63" spans="1:14" ht="121.5" customHeight="1" x14ac:dyDescent="0.2">
      <c r="A63" s="39" t="s">
        <v>92</v>
      </c>
      <c r="B63" s="11" t="s">
        <v>93</v>
      </c>
      <c r="C63" s="11" t="s">
        <v>91</v>
      </c>
      <c r="D63" s="11" t="s">
        <v>43</v>
      </c>
      <c r="E63" s="40" t="s">
        <v>25</v>
      </c>
      <c r="F63" s="39" t="s">
        <v>206</v>
      </c>
      <c r="G63" s="39" t="s">
        <v>207</v>
      </c>
      <c r="H63" s="40" t="s">
        <v>26</v>
      </c>
      <c r="I63" s="40">
        <v>47</v>
      </c>
      <c r="J63" s="12">
        <v>0</v>
      </c>
      <c r="K63" s="12">
        <v>1229.7</v>
      </c>
      <c r="L63" s="12">
        <v>0</v>
      </c>
      <c r="M63" s="12">
        <v>0</v>
      </c>
      <c r="N63" s="12">
        <f t="shared" si="18"/>
        <v>1229.7</v>
      </c>
    </row>
    <row r="64" spans="1:14" s="13" customFormat="1" ht="148.5" customHeight="1" x14ac:dyDescent="0.2">
      <c r="A64" s="39" t="s">
        <v>94</v>
      </c>
      <c r="B64" s="11" t="s">
        <v>96</v>
      </c>
      <c r="C64" s="11" t="s">
        <v>91</v>
      </c>
      <c r="D64" s="11" t="s">
        <v>43</v>
      </c>
      <c r="E64" s="40" t="s">
        <v>25</v>
      </c>
      <c r="F64" s="39" t="s">
        <v>206</v>
      </c>
      <c r="G64" s="39" t="s">
        <v>207</v>
      </c>
      <c r="H64" s="40" t="s">
        <v>26</v>
      </c>
      <c r="I64" s="40">
        <v>2001</v>
      </c>
      <c r="J64" s="12">
        <v>344.7</v>
      </c>
      <c r="K64" s="12">
        <v>8873.2999999999993</v>
      </c>
      <c r="L64" s="12">
        <v>25254.400000000001</v>
      </c>
      <c r="M64" s="12">
        <v>0</v>
      </c>
      <c r="N64" s="12">
        <f>SUM(J64+K64+L64+M64)</f>
        <v>34472.400000000001</v>
      </c>
    </row>
    <row r="65" spans="1:14" s="13" customFormat="1" ht="162" x14ac:dyDescent="0.2">
      <c r="A65" s="39" t="s">
        <v>95</v>
      </c>
      <c r="B65" s="11" t="s">
        <v>195</v>
      </c>
      <c r="C65" s="11" t="s">
        <v>91</v>
      </c>
      <c r="D65" s="11" t="s">
        <v>43</v>
      </c>
      <c r="E65" s="40" t="s">
        <v>191</v>
      </c>
      <c r="F65" s="39" t="s">
        <v>206</v>
      </c>
      <c r="G65" s="39" t="s">
        <v>207</v>
      </c>
      <c r="H65" s="40" t="s">
        <v>26</v>
      </c>
      <c r="I65" s="40">
        <v>26</v>
      </c>
      <c r="J65" s="12">
        <v>34</v>
      </c>
      <c r="K65" s="12">
        <v>0</v>
      </c>
      <c r="L65" s="12">
        <v>0</v>
      </c>
      <c r="M65" s="12">
        <v>0</v>
      </c>
      <c r="N65" s="12">
        <f>J65+K65</f>
        <v>34</v>
      </c>
    </row>
    <row r="66" spans="1:14" s="51" customFormat="1" ht="107.25" customHeight="1" x14ac:dyDescent="0.2">
      <c r="A66" s="47" t="s">
        <v>217</v>
      </c>
      <c r="B66" s="48" t="s">
        <v>216</v>
      </c>
      <c r="C66" s="48" t="s">
        <v>91</v>
      </c>
      <c r="D66" s="48"/>
      <c r="E66" s="49"/>
      <c r="F66" s="47" t="s">
        <v>218</v>
      </c>
      <c r="G66" s="47" t="s">
        <v>207</v>
      </c>
      <c r="H66" s="49" t="s">
        <v>45</v>
      </c>
      <c r="I66" s="49">
        <v>1</v>
      </c>
      <c r="J66" s="50">
        <f>J67+J68+J69+J70+J71</f>
        <v>799.5</v>
      </c>
      <c r="K66" s="50">
        <f t="shared" ref="K66:M66" si="19">K67+K68+K69+K70+K71</f>
        <v>7187.2</v>
      </c>
      <c r="L66" s="50">
        <f t="shared" si="19"/>
        <v>0</v>
      </c>
      <c r="M66" s="50">
        <f t="shared" si="19"/>
        <v>0</v>
      </c>
      <c r="N66" s="50">
        <f>J66+K66</f>
        <v>7986.7</v>
      </c>
    </row>
    <row r="67" spans="1:14" s="13" customFormat="1" ht="148.5" x14ac:dyDescent="0.2">
      <c r="A67" s="43" t="s">
        <v>219</v>
      </c>
      <c r="B67" s="48" t="s">
        <v>224</v>
      </c>
      <c r="C67" s="11"/>
      <c r="D67" s="11"/>
      <c r="E67" s="44" t="s">
        <v>227</v>
      </c>
      <c r="F67" s="47" t="s">
        <v>218</v>
      </c>
      <c r="G67" s="47" t="s">
        <v>207</v>
      </c>
      <c r="H67" s="49" t="s">
        <v>45</v>
      </c>
      <c r="I67" s="49">
        <v>1</v>
      </c>
      <c r="J67" s="12">
        <v>200</v>
      </c>
      <c r="K67" s="12">
        <v>1800</v>
      </c>
      <c r="L67" s="12">
        <v>0</v>
      </c>
      <c r="M67" s="12">
        <v>0</v>
      </c>
      <c r="N67" s="50">
        <f t="shared" ref="N67:N71" si="20">J67+K67</f>
        <v>2000</v>
      </c>
    </row>
    <row r="68" spans="1:14" s="13" customFormat="1" ht="94.5" x14ac:dyDescent="0.2">
      <c r="A68" s="43" t="s">
        <v>220</v>
      </c>
      <c r="B68" s="48" t="s">
        <v>225</v>
      </c>
      <c r="C68" s="11"/>
      <c r="D68" s="11"/>
      <c r="E68" s="44" t="s">
        <v>229</v>
      </c>
      <c r="F68" s="47" t="s">
        <v>218</v>
      </c>
      <c r="G68" s="47" t="s">
        <v>207</v>
      </c>
      <c r="H68" s="49" t="s">
        <v>45</v>
      </c>
      <c r="I68" s="49">
        <v>1</v>
      </c>
      <c r="J68" s="12">
        <v>80</v>
      </c>
      <c r="K68" s="12">
        <v>711.5</v>
      </c>
      <c r="L68" s="12">
        <v>0</v>
      </c>
      <c r="M68" s="12">
        <v>0</v>
      </c>
      <c r="N68" s="50">
        <f t="shared" si="20"/>
        <v>791.5</v>
      </c>
    </row>
    <row r="69" spans="1:14" s="13" customFormat="1" ht="94.5" x14ac:dyDescent="0.2">
      <c r="A69" s="43" t="s">
        <v>221</v>
      </c>
      <c r="B69" s="48" t="s">
        <v>226</v>
      </c>
      <c r="C69" s="11"/>
      <c r="D69" s="11"/>
      <c r="E69" s="44" t="s">
        <v>228</v>
      </c>
      <c r="F69" s="47" t="s">
        <v>218</v>
      </c>
      <c r="G69" s="47" t="s">
        <v>207</v>
      </c>
      <c r="H69" s="49" t="s">
        <v>45</v>
      </c>
      <c r="I69" s="49">
        <v>1</v>
      </c>
      <c r="J69" s="12">
        <v>200</v>
      </c>
      <c r="K69" s="12">
        <v>1800</v>
      </c>
      <c r="L69" s="12">
        <v>0</v>
      </c>
      <c r="M69" s="12">
        <v>0</v>
      </c>
      <c r="N69" s="50">
        <f t="shared" si="20"/>
        <v>2000</v>
      </c>
    </row>
    <row r="70" spans="1:14" s="13" customFormat="1" ht="67.5" x14ac:dyDescent="0.2">
      <c r="A70" s="43" t="s">
        <v>222</v>
      </c>
      <c r="B70" s="48" t="s">
        <v>232</v>
      </c>
      <c r="C70" s="11"/>
      <c r="D70" s="11"/>
      <c r="E70" s="44" t="s">
        <v>230</v>
      </c>
      <c r="F70" s="47" t="s">
        <v>218</v>
      </c>
      <c r="G70" s="47" t="s">
        <v>207</v>
      </c>
      <c r="H70" s="49" t="s">
        <v>45</v>
      </c>
      <c r="I70" s="49">
        <v>1</v>
      </c>
      <c r="J70" s="12">
        <v>219.5</v>
      </c>
      <c r="K70" s="12">
        <v>1975.7</v>
      </c>
      <c r="L70" s="12">
        <v>0</v>
      </c>
      <c r="M70" s="12">
        <v>0</v>
      </c>
      <c r="N70" s="50">
        <f t="shared" si="20"/>
        <v>2195.1999999999998</v>
      </c>
    </row>
    <row r="71" spans="1:14" s="13" customFormat="1" ht="67.5" x14ac:dyDescent="0.2">
      <c r="A71" s="43" t="s">
        <v>223</v>
      </c>
      <c r="B71" s="48" t="s">
        <v>233</v>
      </c>
      <c r="C71" s="11"/>
      <c r="D71" s="11"/>
      <c r="E71" s="44" t="s">
        <v>231</v>
      </c>
      <c r="F71" s="47" t="s">
        <v>218</v>
      </c>
      <c r="G71" s="47" t="s">
        <v>207</v>
      </c>
      <c r="H71" s="49" t="s">
        <v>45</v>
      </c>
      <c r="I71" s="49">
        <v>1</v>
      </c>
      <c r="J71" s="12">
        <v>100</v>
      </c>
      <c r="K71" s="12">
        <v>900</v>
      </c>
      <c r="L71" s="12">
        <v>0</v>
      </c>
      <c r="M71" s="12">
        <v>0</v>
      </c>
      <c r="N71" s="50">
        <f t="shared" si="20"/>
        <v>1000</v>
      </c>
    </row>
    <row r="72" spans="1:14" ht="107.25" customHeight="1" x14ac:dyDescent="0.2">
      <c r="A72" s="39" t="s">
        <v>97</v>
      </c>
      <c r="B72" s="11" t="s">
        <v>98</v>
      </c>
      <c r="C72" s="11" t="s">
        <v>19</v>
      </c>
      <c r="D72" s="11"/>
      <c r="E72" s="40"/>
      <c r="F72" s="39" t="s">
        <v>206</v>
      </c>
      <c r="G72" s="39" t="s">
        <v>207</v>
      </c>
      <c r="H72" s="40" t="s">
        <v>20</v>
      </c>
      <c r="I72" s="40" t="s">
        <v>20</v>
      </c>
      <c r="J72" s="12">
        <f>SUM(J73+J92)</f>
        <v>960.1</v>
      </c>
      <c r="K72" s="12">
        <f>SUM(K73+K92)</f>
        <v>0</v>
      </c>
      <c r="L72" s="12">
        <f>SUM(L73+L92)</f>
        <v>0</v>
      </c>
      <c r="M72" s="12">
        <f>SUM(M73+M92)</f>
        <v>0</v>
      </c>
      <c r="N72" s="12">
        <f>J72+K72+L72+M72</f>
        <v>960.1</v>
      </c>
    </row>
    <row r="73" spans="1:14" ht="81" x14ac:dyDescent="0.2">
      <c r="A73" s="39" t="s">
        <v>99</v>
      </c>
      <c r="B73" s="11" t="s">
        <v>100</v>
      </c>
      <c r="C73" s="11" t="s">
        <v>74</v>
      </c>
      <c r="D73" s="26"/>
      <c r="E73" s="40"/>
      <c r="F73" s="39" t="s">
        <v>206</v>
      </c>
      <c r="G73" s="39" t="s">
        <v>207</v>
      </c>
      <c r="H73" s="42" t="s">
        <v>20</v>
      </c>
      <c r="I73" s="42" t="s">
        <v>20</v>
      </c>
      <c r="J73" s="12">
        <f>SUM(J74+J82+J83+J91)</f>
        <v>529.4</v>
      </c>
      <c r="K73" s="12">
        <f>SUM(K74+K82+K83+K91)</f>
        <v>0</v>
      </c>
      <c r="L73" s="12">
        <f>SUM(L74+L82+L83+L91)</f>
        <v>0</v>
      </c>
      <c r="M73" s="12">
        <f>SUM(M74+M82+M83+M91)</f>
        <v>0</v>
      </c>
      <c r="N73" s="12">
        <f t="shared" si="18"/>
        <v>529.4</v>
      </c>
    </row>
    <row r="74" spans="1:14" ht="94.5" customHeight="1" x14ac:dyDescent="0.2">
      <c r="A74" s="39" t="s">
        <v>101</v>
      </c>
      <c r="B74" s="11" t="s">
        <v>102</v>
      </c>
      <c r="C74" s="11"/>
      <c r="D74" s="11" t="s">
        <v>43</v>
      </c>
      <c r="E74" s="40"/>
      <c r="F74" s="39" t="s">
        <v>206</v>
      </c>
      <c r="G74" s="39" t="s">
        <v>207</v>
      </c>
      <c r="H74" s="40" t="s">
        <v>103</v>
      </c>
      <c r="I74" s="15">
        <f>SUM(I75+I76+I77+I78+I79+I80+I81)</f>
        <v>438</v>
      </c>
      <c r="J74" s="12">
        <f>SUM(J75+J76+J77+J78+J79+J80+J81)</f>
        <v>163.1</v>
      </c>
      <c r="K74" s="12">
        <f t="shared" ref="K74:M74" si="21">SUM(K75+K76+K77+K78+K79+K80+K81)</f>
        <v>0</v>
      </c>
      <c r="L74" s="12">
        <f t="shared" si="21"/>
        <v>0</v>
      </c>
      <c r="M74" s="12">
        <f t="shared" si="21"/>
        <v>0</v>
      </c>
      <c r="N74" s="12">
        <f t="shared" si="18"/>
        <v>163.1</v>
      </c>
    </row>
    <row r="75" spans="1:14" ht="67.5" x14ac:dyDescent="0.2">
      <c r="A75" s="39" t="s">
        <v>104</v>
      </c>
      <c r="B75" s="11" t="s">
        <v>105</v>
      </c>
      <c r="C75" s="11"/>
      <c r="D75" s="11"/>
      <c r="E75" s="74" t="s">
        <v>290</v>
      </c>
      <c r="F75" s="39" t="s">
        <v>206</v>
      </c>
      <c r="G75" s="39" t="s">
        <v>207</v>
      </c>
      <c r="H75" s="40" t="s">
        <v>106</v>
      </c>
      <c r="I75" s="40">
        <v>11</v>
      </c>
      <c r="J75" s="12">
        <v>20</v>
      </c>
      <c r="K75" s="12">
        <v>0</v>
      </c>
      <c r="L75" s="12">
        <v>0</v>
      </c>
      <c r="M75" s="12">
        <v>0</v>
      </c>
      <c r="N75" s="12">
        <f t="shared" si="18"/>
        <v>20</v>
      </c>
    </row>
    <row r="76" spans="1:14" ht="42.75" customHeight="1" x14ac:dyDescent="0.2">
      <c r="A76" s="39" t="s">
        <v>107</v>
      </c>
      <c r="B76" s="11" t="s">
        <v>108</v>
      </c>
      <c r="C76" s="11"/>
      <c r="D76" s="11"/>
      <c r="E76" s="74" t="s">
        <v>290</v>
      </c>
      <c r="F76" s="39" t="s">
        <v>206</v>
      </c>
      <c r="G76" s="39" t="s">
        <v>207</v>
      </c>
      <c r="H76" s="40" t="s">
        <v>75</v>
      </c>
      <c r="I76" s="40">
        <v>200</v>
      </c>
      <c r="J76" s="12">
        <v>58.1</v>
      </c>
      <c r="K76" s="12">
        <v>0</v>
      </c>
      <c r="L76" s="12">
        <v>0</v>
      </c>
      <c r="M76" s="12">
        <v>0</v>
      </c>
      <c r="N76" s="12">
        <f t="shared" si="18"/>
        <v>58.1</v>
      </c>
    </row>
    <row r="77" spans="1:14" ht="40.5" x14ac:dyDescent="0.2">
      <c r="A77" s="39" t="s">
        <v>109</v>
      </c>
      <c r="B77" s="11" t="s">
        <v>110</v>
      </c>
      <c r="C77" s="11"/>
      <c r="D77" s="11"/>
      <c r="E77" s="74" t="s">
        <v>290</v>
      </c>
      <c r="F77" s="39" t="s">
        <v>206</v>
      </c>
      <c r="G77" s="39" t="s">
        <v>207</v>
      </c>
      <c r="H77" s="40" t="s">
        <v>75</v>
      </c>
      <c r="I77" s="40">
        <v>60</v>
      </c>
      <c r="J77" s="12">
        <v>30</v>
      </c>
      <c r="K77" s="12">
        <v>0</v>
      </c>
      <c r="L77" s="12">
        <v>0</v>
      </c>
      <c r="M77" s="12">
        <v>0</v>
      </c>
      <c r="N77" s="12">
        <f t="shared" si="18"/>
        <v>30</v>
      </c>
    </row>
    <row r="78" spans="1:14" ht="42.75" customHeight="1" x14ac:dyDescent="0.2">
      <c r="A78" s="39" t="s">
        <v>111</v>
      </c>
      <c r="B78" s="11" t="s">
        <v>112</v>
      </c>
      <c r="C78" s="11"/>
      <c r="D78" s="11"/>
      <c r="E78" s="74" t="s">
        <v>290</v>
      </c>
      <c r="F78" s="39" t="s">
        <v>206</v>
      </c>
      <c r="G78" s="39" t="s">
        <v>207</v>
      </c>
      <c r="H78" s="40" t="s">
        <v>113</v>
      </c>
      <c r="I78" s="40">
        <v>5</v>
      </c>
      <c r="J78" s="12">
        <v>20</v>
      </c>
      <c r="K78" s="12">
        <v>0</v>
      </c>
      <c r="L78" s="12">
        <v>0</v>
      </c>
      <c r="M78" s="12">
        <v>0</v>
      </c>
      <c r="N78" s="12">
        <f t="shared" si="18"/>
        <v>20</v>
      </c>
    </row>
    <row r="79" spans="1:14" ht="54" x14ac:dyDescent="0.2">
      <c r="A79" s="39" t="s">
        <v>114</v>
      </c>
      <c r="B79" s="11" t="s">
        <v>115</v>
      </c>
      <c r="C79" s="11"/>
      <c r="D79" s="11"/>
      <c r="E79" s="74" t="s">
        <v>290</v>
      </c>
      <c r="F79" s="39" t="s">
        <v>206</v>
      </c>
      <c r="G79" s="39" t="s">
        <v>207</v>
      </c>
      <c r="H79" s="40" t="s">
        <v>113</v>
      </c>
      <c r="I79" s="40">
        <v>3</v>
      </c>
      <c r="J79" s="12">
        <v>15</v>
      </c>
      <c r="K79" s="12">
        <v>0</v>
      </c>
      <c r="L79" s="12">
        <v>0</v>
      </c>
      <c r="M79" s="12">
        <v>0</v>
      </c>
      <c r="N79" s="12">
        <f t="shared" si="18"/>
        <v>15</v>
      </c>
    </row>
    <row r="80" spans="1:14" ht="54" x14ac:dyDescent="0.2">
      <c r="A80" s="39" t="s">
        <v>116</v>
      </c>
      <c r="B80" s="36" t="s">
        <v>200</v>
      </c>
      <c r="C80" s="11"/>
      <c r="D80" s="11"/>
      <c r="E80" s="74" t="s">
        <v>290</v>
      </c>
      <c r="F80" s="39" t="s">
        <v>206</v>
      </c>
      <c r="G80" s="39" t="s">
        <v>207</v>
      </c>
      <c r="H80" s="40" t="s">
        <v>75</v>
      </c>
      <c r="I80" s="40">
        <v>99</v>
      </c>
      <c r="J80" s="12">
        <v>10</v>
      </c>
      <c r="K80" s="12">
        <v>0</v>
      </c>
      <c r="L80" s="12">
        <v>0</v>
      </c>
      <c r="M80" s="12">
        <v>0</v>
      </c>
      <c r="N80" s="12">
        <f t="shared" si="18"/>
        <v>10</v>
      </c>
    </row>
    <row r="81" spans="1:14" s="51" customFormat="1" ht="40.5" x14ac:dyDescent="0.2">
      <c r="A81" s="47" t="s">
        <v>281</v>
      </c>
      <c r="B81" s="75" t="s">
        <v>280</v>
      </c>
      <c r="C81" s="48"/>
      <c r="D81" s="48"/>
      <c r="E81" s="74" t="s">
        <v>290</v>
      </c>
      <c r="F81" s="47" t="s">
        <v>278</v>
      </c>
      <c r="G81" s="47" t="s">
        <v>207</v>
      </c>
      <c r="H81" s="49" t="s">
        <v>75</v>
      </c>
      <c r="I81" s="49">
        <v>60</v>
      </c>
      <c r="J81" s="50">
        <v>10</v>
      </c>
      <c r="K81" s="50">
        <v>0</v>
      </c>
      <c r="L81" s="50">
        <v>0</v>
      </c>
      <c r="M81" s="50">
        <v>0</v>
      </c>
      <c r="N81" s="50">
        <f t="shared" si="18"/>
        <v>10</v>
      </c>
    </row>
    <row r="82" spans="1:14" ht="108" x14ac:dyDescent="0.2">
      <c r="A82" s="39" t="s">
        <v>117</v>
      </c>
      <c r="B82" s="11" t="s">
        <v>118</v>
      </c>
      <c r="C82" s="11"/>
      <c r="D82" s="11"/>
      <c r="E82" s="40" t="s">
        <v>43</v>
      </c>
      <c r="F82" s="39" t="s">
        <v>206</v>
      </c>
      <c r="G82" s="39" t="s">
        <v>207</v>
      </c>
      <c r="H82" s="40" t="s">
        <v>119</v>
      </c>
      <c r="I82" s="40">
        <v>4</v>
      </c>
      <c r="J82" s="12">
        <v>16</v>
      </c>
      <c r="K82" s="12">
        <v>0</v>
      </c>
      <c r="L82" s="12">
        <v>0</v>
      </c>
      <c r="M82" s="12">
        <v>0</v>
      </c>
      <c r="N82" s="12">
        <f t="shared" si="18"/>
        <v>16</v>
      </c>
    </row>
    <row r="83" spans="1:14" ht="108" x14ac:dyDescent="0.2">
      <c r="A83" s="39" t="s">
        <v>120</v>
      </c>
      <c r="B83" s="11" t="s">
        <v>121</v>
      </c>
      <c r="C83" s="11"/>
      <c r="D83" s="11" t="s">
        <v>43</v>
      </c>
      <c r="E83" s="40"/>
      <c r="F83" s="39" t="s">
        <v>206</v>
      </c>
      <c r="G83" s="39" t="s">
        <v>207</v>
      </c>
      <c r="H83" s="40" t="s">
        <v>75</v>
      </c>
      <c r="I83" s="15">
        <f>SUM(I84+I85+I86+I87+I88+I89+I90)</f>
        <v>37</v>
      </c>
      <c r="J83" s="12">
        <f>SUM(J84+J85+J86+J87+J88+J89+J90)</f>
        <v>50.3</v>
      </c>
      <c r="K83" s="12">
        <f t="shared" ref="K83:M83" si="22">SUM(K84+K85+K86+K87+K88+K89)</f>
        <v>0</v>
      </c>
      <c r="L83" s="12">
        <f t="shared" si="22"/>
        <v>0</v>
      </c>
      <c r="M83" s="12">
        <f t="shared" si="22"/>
        <v>0</v>
      </c>
      <c r="N83" s="12">
        <f t="shared" si="18"/>
        <v>50.3</v>
      </c>
    </row>
    <row r="84" spans="1:14" ht="40.5" x14ac:dyDescent="0.2">
      <c r="A84" s="39" t="s">
        <v>122</v>
      </c>
      <c r="B84" s="11" t="s">
        <v>214</v>
      </c>
      <c r="C84" s="11"/>
      <c r="D84" s="11"/>
      <c r="E84" s="74" t="s">
        <v>290</v>
      </c>
      <c r="F84" s="39" t="s">
        <v>206</v>
      </c>
      <c r="G84" s="39" t="s">
        <v>207</v>
      </c>
      <c r="H84" s="40" t="s">
        <v>75</v>
      </c>
      <c r="I84" s="40">
        <v>1</v>
      </c>
      <c r="J84" s="12">
        <v>0</v>
      </c>
      <c r="K84" s="12">
        <v>0</v>
      </c>
      <c r="L84" s="12">
        <v>0</v>
      </c>
      <c r="M84" s="12">
        <v>0</v>
      </c>
      <c r="N84" s="12">
        <f t="shared" si="18"/>
        <v>0</v>
      </c>
    </row>
    <row r="85" spans="1:14" ht="40.5" x14ac:dyDescent="0.2">
      <c r="A85" s="39" t="s">
        <v>123</v>
      </c>
      <c r="B85" s="11" t="s">
        <v>252</v>
      </c>
      <c r="C85" s="11"/>
      <c r="D85" s="11"/>
      <c r="E85" s="74" t="s">
        <v>290</v>
      </c>
      <c r="F85" s="39" t="s">
        <v>206</v>
      </c>
      <c r="G85" s="39" t="s">
        <v>207</v>
      </c>
      <c r="H85" s="40" t="s">
        <v>75</v>
      </c>
      <c r="I85" s="40">
        <v>2</v>
      </c>
      <c r="J85" s="12">
        <v>4</v>
      </c>
      <c r="K85" s="12">
        <v>0</v>
      </c>
      <c r="L85" s="12">
        <v>0</v>
      </c>
      <c r="M85" s="12">
        <v>0</v>
      </c>
      <c r="N85" s="12">
        <f t="shared" si="18"/>
        <v>4</v>
      </c>
    </row>
    <row r="86" spans="1:14" ht="75.75" customHeight="1" x14ac:dyDescent="0.2">
      <c r="A86" s="39" t="s">
        <v>124</v>
      </c>
      <c r="B86" s="11" t="s">
        <v>186</v>
      </c>
      <c r="C86" s="11"/>
      <c r="D86" s="11"/>
      <c r="E86" s="74" t="s">
        <v>290</v>
      </c>
      <c r="F86" s="39" t="s">
        <v>206</v>
      </c>
      <c r="G86" s="39" t="s">
        <v>207</v>
      </c>
      <c r="H86" s="40" t="s">
        <v>75</v>
      </c>
      <c r="I86" s="40">
        <v>2</v>
      </c>
      <c r="J86" s="12">
        <v>5.4</v>
      </c>
      <c r="K86" s="12">
        <v>0</v>
      </c>
      <c r="L86" s="12">
        <v>0</v>
      </c>
      <c r="M86" s="12">
        <v>0</v>
      </c>
      <c r="N86" s="12">
        <f t="shared" si="18"/>
        <v>5.4</v>
      </c>
    </row>
    <row r="87" spans="1:14" ht="70.5" customHeight="1" x14ac:dyDescent="0.2">
      <c r="A87" s="39" t="s">
        <v>125</v>
      </c>
      <c r="B87" s="11" t="s">
        <v>192</v>
      </c>
      <c r="C87" s="11"/>
      <c r="D87" s="11"/>
      <c r="E87" s="74" t="s">
        <v>290</v>
      </c>
      <c r="F87" s="39" t="s">
        <v>206</v>
      </c>
      <c r="G87" s="39" t="s">
        <v>207</v>
      </c>
      <c r="H87" s="40" t="s">
        <v>75</v>
      </c>
      <c r="I87" s="40">
        <v>3</v>
      </c>
      <c r="J87" s="12">
        <v>8.4</v>
      </c>
      <c r="K87" s="12">
        <v>0</v>
      </c>
      <c r="L87" s="12">
        <v>0</v>
      </c>
      <c r="M87" s="12">
        <v>0</v>
      </c>
      <c r="N87" s="12">
        <f t="shared" si="18"/>
        <v>8.4</v>
      </c>
    </row>
    <row r="88" spans="1:14" ht="70.5" customHeight="1" x14ac:dyDescent="0.2">
      <c r="A88" s="52" t="s">
        <v>241</v>
      </c>
      <c r="B88" s="11" t="s">
        <v>242</v>
      </c>
      <c r="C88" s="11"/>
      <c r="D88" s="11"/>
      <c r="E88" s="74" t="s">
        <v>290</v>
      </c>
      <c r="F88" s="52" t="s">
        <v>238</v>
      </c>
      <c r="G88" s="52" t="s">
        <v>207</v>
      </c>
      <c r="H88" s="53" t="s">
        <v>75</v>
      </c>
      <c r="I88" s="53">
        <v>2</v>
      </c>
      <c r="J88" s="12">
        <v>4.2</v>
      </c>
      <c r="K88" s="12">
        <v>0</v>
      </c>
      <c r="L88" s="12">
        <v>0</v>
      </c>
      <c r="M88" s="12">
        <v>0</v>
      </c>
      <c r="N88" s="12">
        <f t="shared" si="18"/>
        <v>4.2</v>
      </c>
    </row>
    <row r="89" spans="1:14" ht="108" x14ac:dyDescent="0.2">
      <c r="A89" s="57" t="s">
        <v>254</v>
      </c>
      <c r="B89" s="11" t="s">
        <v>255</v>
      </c>
      <c r="C89" s="11"/>
      <c r="D89" s="11"/>
      <c r="E89" s="74" t="s">
        <v>290</v>
      </c>
      <c r="F89" s="57" t="s">
        <v>256</v>
      </c>
      <c r="G89" s="57" t="s">
        <v>207</v>
      </c>
      <c r="H89" s="58" t="s">
        <v>75</v>
      </c>
      <c r="I89" s="58">
        <v>6</v>
      </c>
      <c r="J89" s="12">
        <v>15.1</v>
      </c>
      <c r="K89" s="12">
        <v>0</v>
      </c>
      <c r="L89" s="12">
        <v>0</v>
      </c>
      <c r="M89" s="12">
        <v>0</v>
      </c>
      <c r="N89" s="12">
        <f t="shared" si="18"/>
        <v>15.1</v>
      </c>
    </row>
    <row r="90" spans="1:14" s="51" customFormat="1" ht="54" x14ac:dyDescent="0.2">
      <c r="A90" s="47" t="s">
        <v>257</v>
      </c>
      <c r="B90" s="48" t="s">
        <v>259</v>
      </c>
      <c r="C90" s="48"/>
      <c r="D90" s="48"/>
      <c r="E90" s="74" t="s">
        <v>290</v>
      </c>
      <c r="F90" s="60" t="s">
        <v>258</v>
      </c>
      <c r="G90" s="47" t="s">
        <v>258</v>
      </c>
      <c r="H90" s="49" t="s">
        <v>75</v>
      </c>
      <c r="I90" s="49">
        <v>21</v>
      </c>
      <c r="J90" s="50">
        <v>13.2</v>
      </c>
      <c r="K90" s="50">
        <v>0</v>
      </c>
      <c r="L90" s="50">
        <v>0</v>
      </c>
      <c r="M90" s="50">
        <v>0</v>
      </c>
      <c r="N90" s="50">
        <f t="shared" si="18"/>
        <v>13.2</v>
      </c>
    </row>
    <row r="91" spans="1:14" ht="40.5" x14ac:dyDescent="0.2">
      <c r="A91" s="39" t="s">
        <v>126</v>
      </c>
      <c r="B91" s="11" t="s">
        <v>127</v>
      </c>
      <c r="C91" s="11"/>
      <c r="D91" s="11"/>
      <c r="E91" s="74" t="s">
        <v>290</v>
      </c>
      <c r="F91" s="39" t="s">
        <v>206</v>
      </c>
      <c r="G91" s="39" t="s">
        <v>207</v>
      </c>
      <c r="H91" s="40" t="s">
        <v>75</v>
      </c>
      <c r="I91" s="40">
        <v>44</v>
      </c>
      <c r="J91" s="12">
        <v>300</v>
      </c>
      <c r="K91" s="12">
        <v>0</v>
      </c>
      <c r="L91" s="12">
        <v>0</v>
      </c>
      <c r="M91" s="12">
        <v>0</v>
      </c>
      <c r="N91" s="12">
        <f t="shared" si="18"/>
        <v>300</v>
      </c>
    </row>
    <row r="92" spans="1:14" ht="81" x14ac:dyDescent="0.2">
      <c r="A92" s="39" t="s">
        <v>128</v>
      </c>
      <c r="B92" s="11" t="s">
        <v>129</v>
      </c>
      <c r="C92" s="11" t="s">
        <v>130</v>
      </c>
      <c r="D92" s="11"/>
      <c r="E92" s="40"/>
      <c r="F92" s="39" t="s">
        <v>206</v>
      </c>
      <c r="G92" s="39" t="s">
        <v>207</v>
      </c>
      <c r="H92" s="42" t="s">
        <v>20</v>
      </c>
      <c r="I92" s="42" t="s">
        <v>20</v>
      </c>
      <c r="J92" s="12">
        <f>SUM(J93+J100)</f>
        <v>430.70000000000005</v>
      </c>
      <c r="K92" s="12">
        <f>SUM(K93+K100)</f>
        <v>0</v>
      </c>
      <c r="L92" s="12">
        <f>SUM(L93+L100)</f>
        <v>0</v>
      </c>
      <c r="M92" s="12">
        <f>SUM(M93+M100)</f>
        <v>0</v>
      </c>
      <c r="N92" s="12">
        <f t="shared" si="18"/>
        <v>430.70000000000005</v>
      </c>
    </row>
    <row r="93" spans="1:14" ht="135" x14ac:dyDescent="0.2">
      <c r="A93" s="39" t="s">
        <v>132</v>
      </c>
      <c r="B93" s="11" t="s">
        <v>133</v>
      </c>
      <c r="C93" s="11"/>
      <c r="D93" s="11" t="s">
        <v>71</v>
      </c>
      <c r="E93" s="40"/>
      <c r="F93" s="39" t="s">
        <v>206</v>
      </c>
      <c r="G93" s="39" t="s">
        <v>207</v>
      </c>
      <c r="H93" s="40" t="s">
        <v>131</v>
      </c>
      <c r="I93" s="15">
        <v>6</v>
      </c>
      <c r="J93" s="12">
        <f>SUM(J94+J95+J96+J97+J98+J99)</f>
        <v>358.6</v>
      </c>
      <c r="K93" s="12">
        <f t="shared" ref="K93:M93" si="23">SUM(K94+K95+K96+K97+K98)</f>
        <v>0</v>
      </c>
      <c r="L93" s="12">
        <f t="shared" si="23"/>
        <v>0</v>
      </c>
      <c r="M93" s="12">
        <f t="shared" si="23"/>
        <v>0</v>
      </c>
      <c r="N93" s="12">
        <f t="shared" si="18"/>
        <v>358.6</v>
      </c>
    </row>
    <row r="94" spans="1:14" ht="67.5" x14ac:dyDescent="0.2">
      <c r="A94" s="39" t="s">
        <v>134</v>
      </c>
      <c r="B94" s="11" t="s">
        <v>135</v>
      </c>
      <c r="C94" s="11"/>
      <c r="D94" s="11"/>
      <c r="E94" s="74" t="s">
        <v>290</v>
      </c>
      <c r="F94" s="39" t="s">
        <v>206</v>
      </c>
      <c r="G94" s="39" t="s">
        <v>207</v>
      </c>
      <c r="H94" s="40" t="s">
        <v>113</v>
      </c>
      <c r="I94" s="40">
        <v>4</v>
      </c>
      <c r="J94" s="12">
        <v>15</v>
      </c>
      <c r="K94" s="12">
        <v>0</v>
      </c>
      <c r="L94" s="12">
        <v>0</v>
      </c>
      <c r="M94" s="12">
        <v>0</v>
      </c>
      <c r="N94" s="12">
        <f t="shared" si="18"/>
        <v>15</v>
      </c>
    </row>
    <row r="95" spans="1:14" ht="40.5" x14ac:dyDescent="0.2">
      <c r="A95" s="39" t="s">
        <v>136</v>
      </c>
      <c r="B95" s="11" t="s">
        <v>193</v>
      </c>
      <c r="C95" s="11"/>
      <c r="D95" s="11"/>
      <c r="E95" s="74" t="s">
        <v>290</v>
      </c>
      <c r="F95" s="39" t="s">
        <v>206</v>
      </c>
      <c r="G95" s="39" t="s">
        <v>207</v>
      </c>
      <c r="H95" s="40" t="s">
        <v>137</v>
      </c>
      <c r="I95" s="40">
        <v>8</v>
      </c>
      <c r="J95" s="12">
        <v>20</v>
      </c>
      <c r="K95" s="12">
        <v>0</v>
      </c>
      <c r="L95" s="12">
        <v>0</v>
      </c>
      <c r="M95" s="12">
        <v>0</v>
      </c>
      <c r="N95" s="12">
        <f t="shared" si="18"/>
        <v>20</v>
      </c>
    </row>
    <row r="96" spans="1:14" ht="122.25" customHeight="1" x14ac:dyDescent="0.2">
      <c r="A96" s="39" t="s">
        <v>138</v>
      </c>
      <c r="B96" s="11" t="s">
        <v>140</v>
      </c>
      <c r="C96" s="11"/>
      <c r="D96" s="11"/>
      <c r="E96" s="74" t="s">
        <v>290</v>
      </c>
      <c r="F96" s="39" t="s">
        <v>206</v>
      </c>
      <c r="G96" s="39" t="s">
        <v>207</v>
      </c>
      <c r="H96" s="40" t="s">
        <v>75</v>
      </c>
      <c r="I96" s="40">
        <v>350</v>
      </c>
      <c r="J96" s="12">
        <v>230.6</v>
      </c>
      <c r="K96" s="12">
        <v>0</v>
      </c>
      <c r="L96" s="12">
        <v>0</v>
      </c>
      <c r="M96" s="12">
        <v>0</v>
      </c>
      <c r="N96" s="12">
        <f>SUM(J96:M96)</f>
        <v>230.6</v>
      </c>
    </row>
    <row r="97" spans="1:14" ht="54" x14ac:dyDescent="0.2">
      <c r="A97" s="39" t="s">
        <v>139</v>
      </c>
      <c r="B97" s="11" t="s">
        <v>215</v>
      </c>
      <c r="C97" s="11"/>
      <c r="D97" s="11"/>
      <c r="E97" s="74" t="s">
        <v>290</v>
      </c>
      <c r="F97" s="39" t="s">
        <v>206</v>
      </c>
      <c r="G97" s="39" t="s">
        <v>207</v>
      </c>
      <c r="H97" s="40" t="s">
        <v>75</v>
      </c>
      <c r="I97" s="40">
        <v>50</v>
      </c>
      <c r="J97" s="12">
        <v>31.9</v>
      </c>
      <c r="K97" s="12">
        <v>0</v>
      </c>
      <c r="L97" s="12">
        <v>0</v>
      </c>
      <c r="M97" s="12">
        <v>0</v>
      </c>
      <c r="N97" s="12">
        <f>J97+K97</f>
        <v>31.9</v>
      </c>
    </row>
    <row r="98" spans="1:14" ht="27" x14ac:dyDescent="0.2">
      <c r="A98" s="39" t="s">
        <v>141</v>
      </c>
      <c r="B98" s="11" t="s">
        <v>142</v>
      </c>
      <c r="C98" s="11"/>
      <c r="D98" s="11"/>
      <c r="E98" s="74" t="s">
        <v>290</v>
      </c>
      <c r="F98" s="39" t="s">
        <v>206</v>
      </c>
      <c r="G98" s="39" t="s">
        <v>207</v>
      </c>
      <c r="H98" s="40" t="s">
        <v>75</v>
      </c>
      <c r="I98" s="40">
        <v>44</v>
      </c>
      <c r="J98" s="12">
        <v>20</v>
      </c>
      <c r="K98" s="12">
        <v>0</v>
      </c>
      <c r="L98" s="12">
        <v>0</v>
      </c>
      <c r="M98" s="12">
        <v>0</v>
      </c>
      <c r="N98" s="12">
        <f>J98+K98</f>
        <v>20</v>
      </c>
    </row>
    <row r="99" spans="1:14" s="51" customFormat="1" ht="41.25" customHeight="1" x14ac:dyDescent="0.2">
      <c r="A99" s="47" t="s">
        <v>261</v>
      </c>
      <c r="B99" s="48" t="s">
        <v>260</v>
      </c>
      <c r="C99" s="48"/>
      <c r="D99" s="48"/>
      <c r="E99" s="74" t="s">
        <v>290</v>
      </c>
      <c r="F99" s="47" t="s">
        <v>258</v>
      </c>
      <c r="G99" s="47" t="s">
        <v>258</v>
      </c>
      <c r="H99" s="49" t="s">
        <v>75</v>
      </c>
      <c r="I99" s="49">
        <v>100</v>
      </c>
      <c r="J99" s="50">
        <v>41.1</v>
      </c>
      <c r="K99" s="50">
        <v>0</v>
      </c>
      <c r="L99" s="50">
        <v>0</v>
      </c>
      <c r="M99" s="50">
        <v>0</v>
      </c>
      <c r="N99" s="50">
        <f t="shared" ref="N99" si="24">J99+K99</f>
        <v>41.1</v>
      </c>
    </row>
    <row r="100" spans="1:14" ht="135" x14ac:dyDescent="0.2">
      <c r="A100" s="39" t="s">
        <v>143</v>
      </c>
      <c r="B100" s="11" t="s">
        <v>144</v>
      </c>
      <c r="C100" s="11"/>
      <c r="D100" s="11" t="s">
        <v>71</v>
      </c>
      <c r="E100" s="12"/>
      <c r="F100" s="39" t="s">
        <v>206</v>
      </c>
      <c r="G100" s="39" t="s">
        <v>207</v>
      </c>
      <c r="H100" s="40" t="s">
        <v>131</v>
      </c>
      <c r="I100" s="40">
        <v>5</v>
      </c>
      <c r="J100" s="12">
        <f>SUM(J101+J102+J103+J104+J105)</f>
        <v>72.099999999999994</v>
      </c>
      <c r="K100" s="12">
        <f t="shared" ref="K100:M100" si="25">SUM(K101+K102+K103+K104+K105)</f>
        <v>0</v>
      </c>
      <c r="L100" s="12">
        <f t="shared" si="25"/>
        <v>0</v>
      </c>
      <c r="M100" s="12">
        <f t="shared" si="25"/>
        <v>0</v>
      </c>
      <c r="N100" s="12">
        <f t="shared" si="18"/>
        <v>72.099999999999994</v>
      </c>
    </row>
    <row r="101" spans="1:14" ht="54" x14ac:dyDescent="0.2">
      <c r="A101" s="39" t="s">
        <v>145</v>
      </c>
      <c r="B101" s="11" t="s">
        <v>146</v>
      </c>
      <c r="C101" s="11"/>
      <c r="D101" s="11"/>
      <c r="E101" s="74" t="s">
        <v>290</v>
      </c>
      <c r="F101" s="39" t="s">
        <v>206</v>
      </c>
      <c r="G101" s="39" t="s">
        <v>207</v>
      </c>
      <c r="H101" s="40" t="s">
        <v>75</v>
      </c>
      <c r="I101" s="40">
        <v>250</v>
      </c>
      <c r="J101" s="12">
        <v>5.0999999999999996</v>
      </c>
      <c r="K101" s="12">
        <v>0</v>
      </c>
      <c r="L101" s="12">
        <v>0</v>
      </c>
      <c r="M101" s="12">
        <v>0</v>
      </c>
      <c r="N101" s="12">
        <f t="shared" si="18"/>
        <v>5.0999999999999996</v>
      </c>
    </row>
    <row r="102" spans="1:14" ht="27" x14ac:dyDescent="0.2">
      <c r="A102" s="39" t="s">
        <v>147</v>
      </c>
      <c r="B102" s="11" t="s">
        <v>150</v>
      </c>
      <c r="C102" s="11"/>
      <c r="D102" s="11"/>
      <c r="E102" s="74" t="s">
        <v>290</v>
      </c>
      <c r="F102" s="39" t="s">
        <v>206</v>
      </c>
      <c r="G102" s="39" t="s">
        <v>207</v>
      </c>
      <c r="H102" s="40" t="s">
        <v>75</v>
      </c>
      <c r="I102" s="40">
        <v>80</v>
      </c>
      <c r="J102" s="12">
        <v>12</v>
      </c>
      <c r="K102" s="12">
        <v>0</v>
      </c>
      <c r="L102" s="12">
        <v>0</v>
      </c>
      <c r="M102" s="12">
        <v>0</v>
      </c>
      <c r="N102" s="12">
        <f>J102+K102</f>
        <v>12</v>
      </c>
    </row>
    <row r="103" spans="1:14" ht="54" x14ac:dyDescent="0.2">
      <c r="A103" s="39" t="s">
        <v>148</v>
      </c>
      <c r="B103" s="11" t="s">
        <v>151</v>
      </c>
      <c r="C103" s="11"/>
      <c r="D103" s="11"/>
      <c r="E103" s="74" t="s">
        <v>290</v>
      </c>
      <c r="F103" s="39" t="s">
        <v>206</v>
      </c>
      <c r="G103" s="39" t="s">
        <v>207</v>
      </c>
      <c r="H103" s="40" t="s">
        <v>75</v>
      </c>
      <c r="I103" s="40">
        <v>200</v>
      </c>
      <c r="J103" s="12">
        <v>0</v>
      </c>
      <c r="K103" s="12">
        <v>0</v>
      </c>
      <c r="L103" s="12">
        <v>0</v>
      </c>
      <c r="M103" s="12">
        <v>0</v>
      </c>
      <c r="N103" s="12">
        <f>J103+K103</f>
        <v>0</v>
      </c>
    </row>
    <row r="104" spans="1:14" ht="40.5" x14ac:dyDescent="0.2">
      <c r="A104" s="39" t="s">
        <v>149</v>
      </c>
      <c r="B104" s="11" t="s">
        <v>187</v>
      </c>
      <c r="C104" s="11"/>
      <c r="D104" s="11"/>
      <c r="E104" s="74" t="s">
        <v>290</v>
      </c>
      <c r="F104" s="39" t="s">
        <v>206</v>
      </c>
      <c r="G104" s="39" t="s">
        <v>207</v>
      </c>
      <c r="H104" s="40" t="s">
        <v>75</v>
      </c>
      <c r="I104" s="40">
        <v>50</v>
      </c>
      <c r="J104" s="12">
        <v>10</v>
      </c>
      <c r="K104" s="12">
        <v>0</v>
      </c>
      <c r="L104" s="12">
        <v>0</v>
      </c>
      <c r="M104" s="12">
        <v>0</v>
      </c>
      <c r="N104" s="12">
        <f>J104+K104</f>
        <v>10</v>
      </c>
    </row>
    <row r="105" spans="1:14" ht="40.5" x14ac:dyDescent="0.2">
      <c r="A105" s="68" t="s">
        <v>276</v>
      </c>
      <c r="B105" s="11" t="s">
        <v>277</v>
      </c>
      <c r="C105" s="11"/>
      <c r="D105" s="11"/>
      <c r="E105" s="74" t="s">
        <v>290</v>
      </c>
      <c r="F105" s="68" t="s">
        <v>273</v>
      </c>
      <c r="G105" s="68" t="s">
        <v>207</v>
      </c>
      <c r="H105" s="69" t="s">
        <v>75</v>
      </c>
      <c r="I105" s="69">
        <v>150</v>
      </c>
      <c r="J105" s="12">
        <v>45</v>
      </c>
      <c r="K105" s="12">
        <v>0</v>
      </c>
      <c r="L105" s="12">
        <v>0</v>
      </c>
      <c r="M105" s="12">
        <v>0</v>
      </c>
      <c r="N105" s="12">
        <f>J105+K105</f>
        <v>45</v>
      </c>
    </row>
    <row r="106" spans="1:14" ht="127.5" customHeight="1" x14ac:dyDescent="0.2">
      <c r="A106" s="39" t="s">
        <v>152</v>
      </c>
      <c r="B106" s="11" t="s">
        <v>153</v>
      </c>
      <c r="C106" s="11"/>
      <c r="D106" s="11" t="s">
        <v>43</v>
      </c>
      <c r="E106" s="40"/>
      <c r="F106" s="39" t="s">
        <v>206</v>
      </c>
      <c r="G106" s="39" t="s">
        <v>207</v>
      </c>
      <c r="H106" s="40" t="s">
        <v>20</v>
      </c>
      <c r="I106" s="40" t="s">
        <v>20</v>
      </c>
      <c r="J106" s="12">
        <f>SUM(J107+J110)</f>
        <v>1439.9</v>
      </c>
      <c r="K106" s="12">
        <f>SUM(K107+K110)</f>
        <v>4678.8</v>
      </c>
      <c r="L106" s="12">
        <f>SUM(L107+L110)</f>
        <v>0</v>
      </c>
      <c r="M106" s="12">
        <f>SUM(M107+M110)</f>
        <v>0</v>
      </c>
      <c r="N106" s="12">
        <f t="shared" si="18"/>
        <v>6118.7000000000007</v>
      </c>
    </row>
    <row r="107" spans="1:14" ht="120.75" customHeight="1" x14ac:dyDescent="0.2">
      <c r="A107" s="39" t="s">
        <v>154</v>
      </c>
      <c r="B107" s="11" t="s">
        <v>155</v>
      </c>
      <c r="C107" s="11"/>
      <c r="D107" s="11" t="s">
        <v>43</v>
      </c>
      <c r="E107" s="40"/>
      <c r="F107" s="39" t="s">
        <v>206</v>
      </c>
      <c r="G107" s="39" t="s">
        <v>207</v>
      </c>
      <c r="H107" s="40" t="s">
        <v>156</v>
      </c>
      <c r="I107" s="40">
        <v>1385</v>
      </c>
      <c r="J107" s="12">
        <f>J108+J109</f>
        <v>899.9</v>
      </c>
      <c r="K107" s="12">
        <f>K108+K109</f>
        <v>4678.8</v>
      </c>
      <c r="L107" s="12">
        <f>L108+L109</f>
        <v>0</v>
      </c>
      <c r="M107" s="12">
        <f>M108+M109</f>
        <v>0</v>
      </c>
      <c r="N107" s="12">
        <f>J107+K107</f>
        <v>5578.7</v>
      </c>
    </row>
    <row r="108" spans="1:14" ht="82.5" customHeight="1" x14ac:dyDescent="0.2">
      <c r="A108" s="41" t="s">
        <v>157</v>
      </c>
      <c r="B108" s="34" t="s">
        <v>158</v>
      </c>
      <c r="C108" s="34"/>
      <c r="D108" s="34"/>
      <c r="E108" s="40" t="s">
        <v>159</v>
      </c>
      <c r="F108" s="39" t="s">
        <v>206</v>
      </c>
      <c r="G108" s="39" t="s">
        <v>207</v>
      </c>
      <c r="H108" s="35" t="s">
        <v>26</v>
      </c>
      <c r="I108" s="40">
        <v>1385</v>
      </c>
      <c r="J108" s="12">
        <v>493</v>
      </c>
      <c r="K108" s="12">
        <v>0</v>
      </c>
      <c r="L108" s="12">
        <v>0</v>
      </c>
      <c r="M108" s="12">
        <v>0</v>
      </c>
      <c r="N108" s="12">
        <f>J108+K108</f>
        <v>493</v>
      </c>
    </row>
    <row r="109" spans="1:14" ht="175.5" x14ac:dyDescent="0.2">
      <c r="A109" s="41" t="s">
        <v>160</v>
      </c>
      <c r="B109" s="16" t="s">
        <v>161</v>
      </c>
      <c r="C109" s="35"/>
      <c r="D109" s="34" t="s">
        <v>43</v>
      </c>
      <c r="E109" s="40" t="s">
        <v>159</v>
      </c>
      <c r="F109" s="39" t="s">
        <v>206</v>
      </c>
      <c r="G109" s="39" t="s">
        <v>207</v>
      </c>
      <c r="H109" s="35" t="s">
        <v>26</v>
      </c>
      <c r="I109" s="40">
        <v>1385</v>
      </c>
      <c r="J109" s="12">
        <v>406.9</v>
      </c>
      <c r="K109" s="12">
        <v>4678.8</v>
      </c>
      <c r="L109" s="12">
        <v>0</v>
      </c>
      <c r="M109" s="12">
        <v>0</v>
      </c>
      <c r="N109" s="12">
        <f>J109+K109</f>
        <v>5085.7</v>
      </c>
    </row>
    <row r="110" spans="1:14" ht="108" x14ac:dyDescent="0.2">
      <c r="A110" s="41" t="s">
        <v>162</v>
      </c>
      <c r="B110" s="16" t="s">
        <v>163</v>
      </c>
      <c r="C110" s="35"/>
      <c r="D110" s="34" t="s">
        <v>43</v>
      </c>
      <c r="E110" s="40" t="s">
        <v>159</v>
      </c>
      <c r="F110" s="39" t="s">
        <v>206</v>
      </c>
      <c r="G110" s="39" t="s">
        <v>207</v>
      </c>
      <c r="H110" s="35" t="s">
        <v>164</v>
      </c>
      <c r="I110" s="40">
        <v>300</v>
      </c>
      <c r="J110" s="12">
        <v>540</v>
      </c>
      <c r="K110" s="12">
        <v>0</v>
      </c>
      <c r="L110" s="12">
        <v>0</v>
      </c>
      <c r="M110" s="12">
        <v>0</v>
      </c>
      <c r="N110" s="12">
        <f>SUM(J110+K110+L110+M110)</f>
        <v>540</v>
      </c>
    </row>
    <row r="111" spans="1:14" ht="94.5" x14ac:dyDescent="0.2">
      <c r="A111" s="39" t="s">
        <v>165</v>
      </c>
      <c r="B111" s="11" t="s">
        <v>166</v>
      </c>
      <c r="C111" s="11"/>
      <c r="D111" s="11"/>
      <c r="E111" s="74" t="s">
        <v>290</v>
      </c>
      <c r="F111" s="39" t="s">
        <v>206</v>
      </c>
      <c r="G111" s="39" t="s">
        <v>207</v>
      </c>
      <c r="H111" s="40" t="s">
        <v>20</v>
      </c>
      <c r="I111" s="40" t="s">
        <v>20</v>
      </c>
      <c r="J111" s="12">
        <f>SUM(J112)</f>
        <v>15679.4</v>
      </c>
      <c r="K111" s="12">
        <v>0</v>
      </c>
      <c r="L111" s="12">
        <f>SUM(L112:L112)</f>
        <v>0</v>
      </c>
      <c r="M111" s="12">
        <f>SUM(M112:M112)</f>
        <v>0</v>
      </c>
      <c r="N111" s="12">
        <f>J111+K111</f>
        <v>15679.4</v>
      </c>
    </row>
    <row r="112" spans="1:14" ht="66.75" customHeight="1" x14ac:dyDescent="0.2">
      <c r="A112" s="39" t="s">
        <v>167</v>
      </c>
      <c r="B112" s="11" t="s">
        <v>173</v>
      </c>
      <c r="C112" s="11"/>
      <c r="D112" s="11"/>
      <c r="E112" s="74" t="s">
        <v>290</v>
      </c>
      <c r="F112" s="39" t="s">
        <v>206</v>
      </c>
      <c r="G112" s="39" t="s">
        <v>207</v>
      </c>
      <c r="H112" s="40" t="s">
        <v>131</v>
      </c>
      <c r="I112" s="40">
        <v>45</v>
      </c>
      <c r="J112" s="12">
        <v>15679.4</v>
      </c>
      <c r="K112" s="12">
        <v>0</v>
      </c>
      <c r="L112" s="12">
        <v>0</v>
      </c>
      <c r="M112" s="12">
        <v>0</v>
      </c>
      <c r="N112" s="12">
        <f>J112+K112</f>
        <v>15679.4</v>
      </c>
    </row>
    <row r="113" spans="1:14" ht="135" x14ac:dyDescent="0.2">
      <c r="A113" s="39" t="s">
        <v>168</v>
      </c>
      <c r="B113" s="11" t="s">
        <v>174</v>
      </c>
      <c r="C113" s="11"/>
      <c r="D113" s="11" t="s">
        <v>169</v>
      </c>
      <c r="E113" s="40"/>
      <c r="F113" s="39" t="s">
        <v>206</v>
      </c>
      <c r="G113" s="39" t="s">
        <v>207</v>
      </c>
      <c r="H113" s="40" t="s">
        <v>26</v>
      </c>
      <c r="I113" s="40">
        <v>2111</v>
      </c>
      <c r="J113" s="12">
        <f>SUM(J114)</f>
        <v>14630.2</v>
      </c>
      <c r="K113" s="12">
        <f>SUM(K114)</f>
        <v>0</v>
      </c>
      <c r="L113" s="12">
        <f>SUM(L114)</f>
        <v>0</v>
      </c>
      <c r="M113" s="12">
        <f>SUM(M114)</f>
        <v>0</v>
      </c>
      <c r="N113" s="12">
        <f>SUM(J113+K113+L113+M113)</f>
        <v>14630.2</v>
      </c>
    </row>
    <row r="114" spans="1:14" ht="87.75" customHeight="1" x14ac:dyDescent="0.2">
      <c r="A114" s="39" t="s">
        <v>201</v>
      </c>
      <c r="B114" s="11" t="s">
        <v>175</v>
      </c>
      <c r="C114" s="11"/>
      <c r="D114" s="11"/>
      <c r="E114" s="40" t="s">
        <v>170</v>
      </c>
      <c r="F114" s="39" t="s">
        <v>206</v>
      </c>
      <c r="G114" s="39" t="s">
        <v>207</v>
      </c>
      <c r="H114" s="40" t="s">
        <v>26</v>
      </c>
      <c r="I114" s="76">
        <v>2111</v>
      </c>
      <c r="J114" s="12">
        <v>14630.2</v>
      </c>
      <c r="K114" s="12">
        <v>0</v>
      </c>
      <c r="L114" s="12">
        <v>0</v>
      </c>
      <c r="M114" s="12">
        <v>0</v>
      </c>
      <c r="N114" s="12">
        <f>SUM(J114+K114+L114+M114)</f>
        <v>14630.2</v>
      </c>
    </row>
    <row r="115" spans="1:14" ht="13.5" x14ac:dyDescent="0.2">
      <c r="A115" s="7"/>
      <c r="B115" s="8" t="s">
        <v>171</v>
      </c>
      <c r="C115" s="8" t="s">
        <v>172</v>
      </c>
      <c r="D115" s="8"/>
      <c r="E115" s="9"/>
      <c r="F115" s="9"/>
      <c r="G115" s="9"/>
      <c r="H115" s="9"/>
      <c r="I115" s="9"/>
      <c r="J115" s="10">
        <f>SUM(J9+J72+J106+J111+J113)</f>
        <v>335637.60000000003</v>
      </c>
      <c r="K115" s="10">
        <f>SUM(K9+K72+K106+K111+K113)</f>
        <v>1101529.541</v>
      </c>
      <c r="L115" s="10">
        <f>SUM(L9+L72+L106+L111+L113)</f>
        <v>85304.299999999988</v>
      </c>
      <c r="M115" s="10">
        <f>SUM(M9+M72+M106+M111+M113)</f>
        <v>0</v>
      </c>
      <c r="N115" s="10">
        <f>SUM(J115+K115+L115+M115)</f>
        <v>1522471.4410000001</v>
      </c>
    </row>
    <row r="117" spans="1:14" x14ac:dyDescent="0.2">
      <c r="J117" s="59"/>
      <c r="N117" s="59"/>
    </row>
    <row r="119" spans="1:14" x14ac:dyDescent="0.2">
      <c r="J119" s="59"/>
    </row>
    <row r="121" spans="1:14" x14ac:dyDescent="0.2">
      <c r="J121" s="59"/>
    </row>
  </sheetData>
  <mergeCells count="13">
    <mergeCell ref="F6:G6"/>
    <mergeCell ref="H6:H7"/>
    <mergeCell ref="I6:I7"/>
    <mergeCell ref="J6:N6"/>
    <mergeCell ref="A6:A7"/>
    <mergeCell ref="B6:B7"/>
    <mergeCell ref="C6:C7"/>
    <mergeCell ref="D6:D7"/>
    <mergeCell ref="E6:E7"/>
    <mergeCell ref="J1:N1"/>
    <mergeCell ref="J2:N2"/>
    <mergeCell ref="A3:N3"/>
    <mergeCell ref="A4:N4"/>
  </mergeCells>
  <phoneticPr fontId="8" type="noConversion"/>
  <pageMargins left="0.39370078740157483" right="0.39370078740157483" top="0.74803149606299213" bottom="0.39370078740157483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F25" sqref="F25"/>
    </sheetView>
  </sheetViews>
  <sheetFormatPr defaultRowHeight="15" x14ac:dyDescent="0.25"/>
  <cols>
    <col min="1" max="1" width="21.5703125" customWidth="1"/>
    <col min="2" max="2" width="19.28515625" customWidth="1"/>
    <col min="3" max="3" width="17.7109375" customWidth="1"/>
    <col min="4" max="4" width="16.5703125" customWidth="1"/>
    <col min="5" max="5" width="17.140625" customWidth="1"/>
    <col min="6" max="6" width="16.42578125" customWidth="1"/>
    <col min="7" max="7" width="17.7109375" customWidth="1"/>
    <col min="8" max="8" width="16.28515625" customWidth="1"/>
    <col min="9" max="10" width="17.5703125" customWidth="1"/>
    <col min="11" max="11" width="16" customWidth="1"/>
    <col min="12" max="12" width="14.5703125" customWidth="1"/>
  </cols>
  <sheetData>
    <row r="1" spans="1:10" ht="15.75" thickBot="1" x14ac:dyDescent="0.3">
      <c r="A1" s="31">
        <v>850031.3</v>
      </c>
      <c r="B1" s="27">
        <v>1164870.1000000001</v>
      </c>
      <c r="C1" s="27">
        <v>1104200.8999999999</v>
      </c>
      <c r="D1" s="27">
        <v>1512543.6</v>
      </c>
      <c r="E1" s="27">
        <v>1555744.4</v>
      </c>
      <c r="F1" s="27">
        <v>1522471.4</v>
      </c>
      <c r="G1" s="37">
        <v>1328210.1000000001</v>
      </c>
      <c r="H1" s="37">
        <v>1262605.7</v>
      </c>
      <c r="I1" s="37">
        <v>1262605.7</v>
      </c>
      <c r="J1" s="78">
        <f>SUM(A1:I1)-9489-258096.3-152000-56703.5-60060.1</f>
        <v>11026934.299999999</v>
      </c>
    </row>
    <row r="2" spans="1:10" ht="15.75" thickBot="1" x14ac:dyDescent="0.3">
      <c r="A2" s="32">
        <v>28106.5</v>
      </c>
      <c r="B2" s="29">
        <v>46707.7</v>
      </c>
      <c r="C2" s="29">
        <v>10576.5</v>
      </c>
      <c r="D2" s="29">
        <v>4969.7</v>
      </c>
      <c r="E2" s="29">
        <v>11363.9</v>
      </c>
      <c r="F2" s="28">
        <v>7287.8</v>
      </c>
      <c r="G2" s="29">
        <v>8133.1</v>
      </c>
      <c r="H2" s="29">
        <v>8082</v>
      </c>
      <c r="I2" s="29">
        <v>8082</v>
      </c>
      <c r="J2" s="78">
        <f>SUM(A2:I2)-258.1-152.1-56.8-60.1</f>
        <v>132782.1</v>
      </c>
    </row>
    <row r="3" spans="1:10" ht="15.75" thickBot="1" x14ac:dyDescent="0.3">
      <c r="A3" s="30">
        <v>88439.4</v>
      </c>
      <c r="B3" s="28">
        <v>228952.1</v>
      </c>
      <c r="C3" s="28">
        <v>99077.7</v>
      </c>
      <c r="D3" s="28">
        <v>312840.90000000002</v>
      </c>
      <c r="E3" s="28">
        <v>155522.4</v>
      </c>
      <c r="F3" s="28">
        <v>62637.599999999999</v>
      </c>
      <c r="G3" s="29">
        <v>60000</v>
      </c>
      <c r="H3" s="29">
        <v>0</v>
      </c>
      <c r="I3" s="29">
        <v>0</v>
      </c>
      <c r="J3" s="79">
        <f>SUM(A3:I3)-9489-257838.2-151847.9-56646.7-60000</f>
        <v>471648.30000000016</v>
      </c>
    </row>
    <row r="4" spans="1:10" ht="15.75" thickBot="1" x14ac:dyDescent="0.3">
      <c r="A4" s="29">
        <v>0</v>
      </c>
      <c r="B4" s="29">
        <v>6212.6</v>
      </c>
      <c r="C4" s="29">
        <v>5000</v>
      </c>
      <c r="D4" s="29">
        <v>0</v>
      </c>
      <c r="E4" s="29">
        <v>0</v>
      </c>
      <c r="F4" s="29">
        <v>1366.2</v>
      </c>
      <c r="G4" s="29">
        <v>0</v>
      </c>
      <c r="H4" s="29">
        <v>0</v>
      </c>
      <c r="I4" s="29">
        <v>0</v>
      </c>
      <c r="J4" s="79">
        <f>SUM(A4:I4)</f>
        <v>12578.800000000001</v>
      </c>
    </row>
    <row r="5" spans="1:10" ht="15.75" thickBot="1" x14ac:dyDescent="0.3">
      <c r="A5" s="30">
        <v>0</v>
      </c>
      <c r="B5" s="28">
        <v>0</v>
      </c>
      <c r="C5" s="28">
        <v>0</v>
      </c>
      <c r="D5" s="28">
        <v>0</v>
      </c>
      <c r="E5" s="28">
        <v>0</v>
      </c>
      <c r="F5" s="29">
        <v>0</v>
      </c>
      <c r="G5" s="29">
        <v>0</v>
      </c>
      <c r="H5" s="29">
        <v>0</v>
      </c>
      <c r="I5" s="29">
        <v>0</v>
      </c>
      <c r="J5" s="78">
        <f>SUM(A5:I5)</f>
        <v>0</v>
      </c>
    </row>
    <row r="7" spans="1:10" ht="15.75" thickBot="1" x14ac:dyDescent="0.3"/>
    <row r="8" spans="1:10" ht="15.75" thickBot="1" x14ac:dyDescent="0.3">
      <c r="A8" s="27">
        <v>0</v>
      </c>
      <c r="B8" s="27">
        <v>0</v>
      </c>
      <c r="C8" s="27">
        <v>0</v>
      </c>
      <c r="D8" s="27">
        <v>0</v>
      </c>
      <c r="E8" s="27">
        <v>259</v>
      </c>
      <c r="F8" s="27">
        <v>34</v>
      </c>
      <c r="G8" s="37">
        <v>218</v>
      </c>
      <c r="H8" s="37">
        <v>218</v>
      </c>
      <c r="I8" s="37">
        <v>218</v>
      </c>
      <c r="J8">
        <f>SUM(A8:I8)</f>
        <v>947</v>
      </c>
    </row>
    <row r="9" spans="1:10" ht="15.75" thickBot="1" x14ac:dyDescent="0.3">
      <c r="A9" s="28">
        <v>95.6</v>
      </c>
      <c r="B9" s="28">
        <v>107.8</v>
      </c>
      <c r="C9" s="28">
        <v>190.6</v>
      </c>
      <c r="D9" s="28">
        <v>256.39999999999998</v>
      </c>
      <c r="E9" s="28">
        <v>427.6</v>
      </c>
      <c r="F9" s="28">
        <v>394.7</v>
      </c>
      <c r="G9" s="29">
        <v>281.5</v>
      </c>
      <c r="H9" s="29">
        <v>318.8</v>
      </c>
      <c r="I9" s="29">
        <v>318.8</v>
      </c>
      <c r="J9">
        <f>SUM(A9:I9)</f>
        <v>2391.8000000000002</v>
      </c>
    </row>
    <row r="10" spans="1:10" ht="15.75" thickBot="1" x14ac:dyDescent="0.3">
      <c r="A10" s="28">
        <v>934.5</v>
      </c>
      <c r="B10" s="28">
        <v>1238.4000000000001</v>
      </c>
      <c r="C10" s="28">
        <v>2191.1</v>
      </c>
      <c r="D10" s="28">
        <v>2948.1</v>
      </c>
      <c r="E10" s="28">
        <v>4917.7</v>
      </c>
      <c r="F10" s="28">
        <v>4539.3</v>
      </c>
      <c r="G10" s="29">
        <v>3237.6</v>
      </c>
      <c r="H10" s="29">
        <v>3223.6</v>
      </c>
      <c r="I10" s="29">
        <v>3223.6</v>
      </c>
      <c r="J10">
        <f>SUM(A10:I10)</f>
        <v>26453.899999999994</v>
      </c>
    </row>
    <row r="11" spans="1:10" ht="15.75" thickBot="1" x14ac:dyDescent="0.3">
      <c r="A11" s="30">
        <v>0</v>
      </c>
      <c r="B11" s="28">
        <v>0</v>
      </c>
      <c r="C11" s="28">
        <v>873.3</v>
      </c>
      <c r="D11" s="28">
        <v>2766.7</v>
      </c>
      <c r="E11" s="28">
        <v>2726.8</v>
      </c>
      <c r="F11" s="28">
        <v>2880.7</v>
      </c>
      <c r="G11" s="29">
        <v>2721</v>
      </c>
      <c r="H11" s="29">
        <v>2711.4</v>
      </c>
      <c r="I11" s="29">
        <v>2711.4</v>
      </c>
      <c r="J11">
        <f>SUM(A11:I11)</f>
        <v>17391.3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60"/>
  <sheetViews>
    <sheetView workbookViewId="0">
      <selection activeCell="C8" sqref="C8"/>
    </sheetView>
  </sheetViews>
  <sheetFormatPr defaultRowHeight="15" x14ac:dyDescent="0.25"/>
  <cols>
    <col min="2" max="2" width="20.42578125" customWidth="1"/>
    <col min="3" max="3" width="28.140625" customWidth="1"/>
    <col min="4" max="4" width="11.140625" customWidth="1"/>
  </cols>
  <sheetData>
    <row r="1" spans="2:3" ht="15.75" thickBot="1" x14ac:dyDescent="0.3">
      <c r="B1" s="33">
        <v>8380790.4000000004</v>
      </c>
      <c r="C1">
        <f>SUM(B6+B11+B16+B21+B26+B31+B36+B41+B46+B51+B56)</f>
        <v>8380790.3999999994</v>
      </c>
    </row>
    <row r="2" spans="2:3" ht="15.75" thickBot="1" x14ac:dyDescent="0.3">
      <c r="B2" s="32">
        <v>1329012.2</v>
      </c>
      <c r="C2">
        <f>SUM(B7+B12+B17+B22+B27+B32+B37+B42+B47+B52+B57)</f>
        <v>1329012.2</v>
      </c>
    </row>
    <row r="3" spans="2:3" ht="15.75" thickBot="1" x14ac:dyDescent="0.3">
      <c r="B3" s="32">
        <v>6722684.4000000004</v>
      </c>
    </row>
    <row r="4" spans="2:3" ht="15.75" thickBot="1" x14ac:dyDescent="0.3">
      <c r="B4" s="32">
        <v>329093.8</v>
      </c>
    </row>
    <row r="5" spans="2:3" ht="15.75" thickBot="1" x14ac:dyDescent="0.3">
      <c r="B5" s="32">
        <v>0</v>
      </c>
    </row>
    <row r="6" spans="2:3" ht="15.75" thickBot="1" x14ac:dyDescent="0.3">
      <c r="B6" s="32">
        <v>3141855.4</v>
      </c>
    </row>
    <row r="7" spans="2:3" ht="15.75" thickBot="1" x14ac:dyDescent="0.3">
      <c r="B7" s="32">
        <v>209177.7</v>
      </c>
    </row>
    <row r="8" spans="2:3" ht="15.75" thickBot="1" x14ac:dyDescent="0.3">
      <c r="B8" s="32">
        <v>2932677.7</v>
      </c>
    </row>
    <row r="9" spans="2:3" ht="15.75" thickBot="1" x14ac:dyDescent="0.3">
      <c r="B9" s="32">
        <v>0</v>
      </c>
    </row>
    <row r="10" spans="2:3" ht="15.75" thickBot="1" x14ac:dyDescent="0.3">
      <c r="B10" s="32">
        <v>0</v>
      </c>
    </row>
    <row r="11" spans="2:3" ht="15.75" thickBot="1" x14ac:dyDescent="0.3">
      <c r="B11" s="32">
        <v>4151230.3</v>
      </c>
    </row>
    <row r="12" spans="2:3" ht="15.75" thickBot="1" x14ac:dyDescent="0.3">
      <c r="B12" s="32">
        <v>434509.3</v>
      </c>
    </row>
    <row r="13" spans="2:3" ht="15.75" thickBot="1" x14ac:dyDescent="0.3">
      <c r="B13" s="32">
        <v>3716721</v>
      </c>
    </row>
    <row r="14" spans="2:3" ht="15.75" thickBot="1" x14ac:dyDescent="0.3">
      <c r="B14" s="32">
        <v>0</v>
      </c>
    </row>
    <row r="15" spans="2:3" ht="15.75" thickBot="1" x14ac:dyDescent="0.3">
      <c r="B15" s="32">
        <v>0</v>
      </c>
    </row>
    <row r="16" spans="2:3" ht="15.75" thickBot="1" x14ac:dyDescent="0.3">
      <c r="B16" s="32">
        <v>745675.3</v>
      </c>
    </row>
    <row r="17" spans="2:2" ht="15.75" thickBot="1" x14ac:dyDescent="0.3">
      <c r="B17" s="32">
        <v>673207</v>
      </c>
    </row>
    <row r="18" spans="2:2" ht="15.75" thickBot="1" x14ac:dyDescent="0.3">
      <c r="B18" s="32">
        <v>72468.3</v>
      </c>
    </row>
    <row r="19" spans="2:2" ht="15.75" thickBot="1" x14ac:dyDescent="0.3">
      <c r="B19" s="32">
        <v>0</v>
      </c>
    </row>
    <row r="20" spans="2:2" ht="15.75" thickBot="1" x14ac:dyDescent="0.3">
      <c r="B20" s="32">
        <v>0</v>
      </c>
    </row>
    <row r="21" spans="2:2" ht="15.75" thickBot="1" x14ac:dyDescent="0.3">
      <c r="B21" s="32">
        <v>2651.7</v>
      </c>
    </row>
    <row r="22" spans="2:2" ht="15.75" thickBot="1" x14ac:dyDescent="0.3">
      <c r="B22" s="32">
        <v>2651.7</v>
      </c>
    </row>
    <row r="23" spans="2:2" ht="15.75" thickBot="1" x14ac:dyDescent="0.3">
      <c r="B23" s="32">
        <v>0</v>
      </c>
    </row>
    <row r="24" spans="2:2" ht="15.75" thickBot="1" x14ac:dyDescent="0.3">
      <c r="B24" s="32">
        <v>0</v>
      </c>
    </row>
    <row r="25" spans="2:2" ht="15.75" thickBot="1" x14ac:dyDescent="0.3">
      <c r="B25" s="32">
        <v>0</v>
      </c>
    </row>
    <row r="26" spans="2:2" ht="15.75" thickBot="1" x14ac:dyDescent="0.3">
      <c r="B26" s="32">
        <v>2786.6</v>
      </c>
    </row>
    <row r="27" spans="2:2" ht="15.75" thickBot="1" x14ac:dyDescent="0.3">
      <c r="B27" s="32">
        <v>2786.6</v>
      </c>
    </row>
    <row r="28" spans="2:2" ht="15.75" thickBot="1" x14ac:dyDescent="0.3">
      <c r="B28" s="32">
        <v>0</v>
      </c>
    </row>
    <row r="29" spans="2:2" ht="15.75" thickBot="1" x14ac:dyDescent="0.3">
      <c r="B29" s="32">
        <v>0</v>
      </c>
    </row>
    <row r="30" spans="2:2" ht="15.75" thickBot="1" x14ac:dyDescent="0.3">
      <c r="B30" s="32">
        <v>0</v>
      </c>
    </row>
    <row r="31" spans="2:2" ht="15.75" thickBot="1" x14ac:dyDescent="0.3">
      <c r="B31" s="32">
        <v>1201.9000000000001</v>
      </c>
    </row>
    <row r="32" spans="2:2" ht="15.75" thickBot="1" x14ac:dyDescent="0.3">
      <c r="B32" s="32">
        <v>1201.9000000000001</v>
      </c>
    </row>
    <row r="33" spans="2:2" ht="15.75" thickBot="1" x14ac:dyDescent="0.3">
      <c r="B33" s="32">
        <v>0</v>
      </c>
    </row>
    <row r="34" spans="2:2" ht="15.75" thickBot="1" x14ac:dyDescent="0.3">
      <c r="B34" s="32">
        <v>0</v>
      </c>
    </row>
    <row r="35" spans="2:2" ht="15.75" thickBot="1" x14ac:dyDescent="0.3">
      <c r="B35" s="32">
        <v>0</v>
      </c>
    </row>
    <row r="36" spans="2:2" ht="15.75" thickBot="1" x14ac:dyDescent="0.3">
      <c r="B36" s="32">
        <v>311477.2</v>
      </c>
    </row>
    <row r="37" spans="2:2" ht="15.75" thickBot="1" x14ac:dyDescent="0.3">
      <c r="B37" s="32">
        <v>0</v>
      </c>
    </row>
    <row r="38" spans="2:2" ht="15.75" thickBot="1" x14ac:dyDescent="0.3">
      <c r="B38" s="32">
        <v>0</v>
      </c>
    </row>
    <row r="39" spans="2:2" ht="15.75" thickBot="1" x14ac:dyDescent="0.3">
      <c r="B39" s="32">
        <v>311477.2</v>
      </c>
    </row>
    <row r="40" spans="2:2" ht="15.75" thickBot="1" x14ac:dyDescent="0.3">
      <c r="B40" s="32">
        <v>0</v>
      </c>
    </row>
    <row r="41" spans="2:2" ht="15.75" thickBot="1" x14ac:dyDescent="0.3">
      <c r="B41" s="32">
        <v>15325.3</v>
      </c>
    </row>
    <row r="42" spans="2:2" ht="15.75" thickBot="1" x14ac:dyDescent="0.3">
      <c r="B42" s="32">
        <v>0</v>
      </c>
    </row>
    <row r="43" spans="2:2" ht="15.75" thickBot="1" x14ac:dyDescent="0.3">
      <c r="B43" s="32">
        <v>817.4</v>
      </c>
    </row>
    <row r="44" spans="2:2" ht="15.75" thickBot="1" x14ac:dyDescent="0.3">
      <c r="B44" s="32">
        <v>14507.9</v>
      </c>
    </row>
    <row r="45" spans="2:2" ht="15.75" thickBot="1" x14ac:dyDescent="0.3">
      <c r="B45" s="32">
        <v>0</v>
      </c>
    </row>
    <row r="46" spans="2:2" ht="15.75" thickBot="1" x14ac:dyDescent="0.3">
      <c r="B46" s="32">
        <v>3727.4</v>
      </c>
    </row>
    <row r="47" spans="2:2" ht="15.75" thickBot="1" x14ac:dyDescent="0.3">
      <c r="B47" s="32">
        <v>3727.4</v>
      </c>
    </row>
    <row r="48" spans="2:2" ht="15.75" thickBot="1" x14ac:dyDescent="0.3">
      <c r="B48" s="32">
        <v>0</v>
      </c>
    </row>
    <row r="49" spans="2:2" ht="15.75" thickBot="1" x14ac:dyDescent="0.3">
      <c r="B49" s="32">
        <v>0</v>
      </c>
    </row>
    <row r="50" spans="2:2" ht="15.75" thickBot="1" x14ac:dyDescent="0.3">
      <c r="B50" s="32">
        <v>0</v>
      </c>
    </row>
    <row r="51" spans="2:2" ht="15.75" thickBot="1" x14ac:dyDescent="0.3">
      <c r="B51" s="32">
        <v>1750.6</v>
      </c>
    </row>
    <row r="52" spans="2:2" ht="15.75" thickBot="1" x14ac:dyDescent="0.3">
      <c r="B52" s="32">
        <v>1750.6</v>
      </c>
    </row>
    <row r="53" spans="2:2" ht="15.75" thickBot="1" x14ac:dyDescent="0.3">
      <c r="B53" s="32">
        <v>0</v>
      </c>
    </row>
    <row r="54" spans="2:2" ht="15.75" thickBot="1" x14ac:dyDescent="0.3">
      <c r="B54" s="32">
        <v>0</v>
      </c>
    </row>
    <row r="55" spans="2:2" ht="15.75" thickBot="1" x14ac:dyDescent="0.3">
      <c r="B55" s="32">
        <v>0</v>
      </c>
    </row>
    <row r="56" spans="2:2" ht="15.75" thickBot="1" x14ac:dyDescent="0.3">
      <c r="B56" s="32">
        <v>3108.7</v>
      </c>
    </row>
    <row r="57" spans="2:2" ht="15.75" thickBot="1" x14ac:dyDescent="0.3">
      <c r="B57" s="32">
        <v>0</v>
      </c>
    </row>
    <row r="58" spans="2:2" ht="15.75" thickBot="1" x14ac:dyDescent="0.3">
      <c r="B58" s="32">
        <v>0</v>
      </c>
    </row>
    <row r="59" spans="2:2" ht="15.75" thickBot="1" x14ac:dyDescent="0.3">
      <c r="B59" s="32">
        <v>3108.7</v>
      </c>
    </row>
    <row r="60" spans="2:2" ht="15.75" thickBot="1" x14ac:dyDescent="0.3">
      <c r="B60" s="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2026-01-14T02:07:27Z</dcterms:modified>
</cp:coreProperties>
</file>