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Аналитический отчет\2020\"/>
    </mc:Choice>
  </mc:AlternateContent>
  <bookViews>
    <workbookView xWindow="0" yWindow="0" windowWidth="20490" windowHeight="7755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5" r:id="rId4"/>
    <sheet name="Структура аналитич. записки" sheetId="4" r:id="rId5"/>
  </sheets>
  <externalReferences>
    <externalReference r:id="rId6"/>
  </externalReferences>
  <definedNames>
    <definedName name="_xlnm.Print_Titles" localSheetId="0">Аналит.отчет!$5:$5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Аналит.отчет!$A$1:$E$163</definedName>
    <definedName name="_xlnm.Print_Area" localSheetId="1">Диагностика!$A$1:$K$158</definedName>
    <definedName name="_xlnm.Print_Area" localSheetId="3">'Инвест. проекты'!$A$1:$H$11</definedName>
    <definedName name="_xlnm.Print_Area" localSheetId="2">'Расчет ИФО'!$A$1:$I$33</definedName>
  </definedNames>
  <calcPr calcId="152511" iterate="1"/>
</workbook>
</file>

<file path=xl/calcChain.xml><?xml version="1.0" encoding="utf-8"?>
<calcChain xmlns="http://schemas.openxmlformats.org/spreadsheetml/2006/main">
  <c r="H42" i="2" l="1"/>
  <c r="H44" i="2"/>
  <c r="F11" i="5" l="1"/>
  <c r="G11" i="5"/>
  <c r="C129" i="1"/>
  <c r="D129" i="1"/>
  <c r="C155" i="1"/>
  <c r="D155" i="1"/>
  <c r="C49" i="1" l="1"/>
  <c r="D49" i="1"/>
  <c r="D51" i="1"/>
  <c r="C32" i="1"/>
  <c r="D32" i="1"/>
  <c r="C29" i="1"/>
  <c r="D29" i="1"/>
  <c r="D159" i="1" l="1"/>
  <c r="D157" i="1"/>
  <c r="D7" i="1"/>
  <c r="D22" i="1" s="1"/>
  <c r="C9" i="5" l="1"/>
  <c r="D9" i="5"/>
  <c r="C8" i="5"/>
  <c r="D8" i="5"/>
  <c r="C7" i="5"/>
  <c r="D7" i="5"/>
  <c r="C6" i="5"/>
  <c r="D6" i="5"/>
  <c r="I18" i="3" l="1"/>
  <c r="K144" i="2"/>
  <c r="J144" i="2"/>
  <c r="I144" i="2"/>
  <c r="H144" i="2"/>
  <c r="G144" i="2"/>
  <c r="F144" i="2"/>
  <c r="E144" i="2"/>
  <c r="K128" i="2"/>
  <c r="J128" i="2"/>
  <c r="I128" i="2"/>
  <c r="H128" i="2"/>
  <c r="G128" i="2"/>
  <c r="F128" i="2"/>
  <c r="E128" i="2"/>
  <c r="K124" i="2"/>
  <c r="J124" i="2"/>
  <c r="I124" i="2"/>
  <c r="H124" i="2"/>
  <c r="G124" i="2"/>
  <c r="F124" i="2"/>
  <c r="E124" i="2"/>
  <c r="K68" i="2"/>
  <c r="J68" i="2"/>
  <c r="I68" i="2"/>
  <c r="I42" i="2" s="1"/>
  <c r="H68" i="2"/>
  <c r="G68" i="2"/>
  <c r="G42" i="2" s="1"/>
  <c r="F68" i="2"/>
  <c r="E68" i="2"/>
  <c r="E42" i="2" s="1"/>
  <c r="K140" i="2"/>
  <c r="J140" i="2"/>
  <c r="I140" i="2"/>
  <c r="H140" i="2"/>
  <c r="G140" i="2"/>
  <c r="F140" i="2"/>
  <c r="K88" i="2"/>
  <c r="J88" i="2"/>
  <c r="I88" i="2"/>
  <c r="H88" i="2"/>
  <c r="G88" i="2"/>
  <c r="F88" i="2"/>
  <c r="E88" i="2"/>
  <c r="E140" i="2"/>
  <c r="H7" i="2"/>
  <c r="K12" i="2"/>
  <c r="K7" i="2" s="1"/>
  <c r="J12" i="2"/>
  <c r="J7" i="2" s="1"/>
  <c r="I12" i="2"/>
  <c r="I7" i="2" s="1"/>
  <c r="H12" i="2"/>
  <c r="G12" i="2"/>
  <c r="G7" i="2" s="1"/>
  <c r="F12" i="2"/>
  <c r="F7" i="2" s="1"/>
  <c r="E12" i="2"/>
  <c r="E7" i="2" s="1"/>
  <c r="H18" i="3"/>
  <c r="G18" i="3"/>
  <c r="H27" i="3"/>
  <c r="G27" i="3"/>
  <c r="H26" i="3"/>
  <c r="H28" i="3" s="1"/>
  <c r="G26" i="3"/>
  <c r="I26" i="3"/>
  <c r="G28" i="3"/>
  <c r="I27" i="3" l="1"/>
  <c r="E156" i="2"/>
  <c r="G156" i="2"/>
  <c r="I156" i="2"/>
  <c r="K42" i="2"/>
  <c r="K156" i="2" s="1"/>
  <c r="F42" i="2"/>
  <c r="F156" i="2" s="1"/>
  <c r="H156" i="2"/>
  <c r="J42" i="2"/>
  <c r="J156" i="2" s="1"/>
  <c r="I28" i="3"/>
  <c r="C157" i="1"/>
  <c r="C104" i="1" l="1"/>
  <c r="C106" i="1"/>
  <c r="C51" i="1" l="1"/>
  <c r="E53" i="1"/>
  <c r="C7" i="1"/>
  <c r="C22" i="1" s="1"/>
  <c r="D106" i="1" l="1"/>
  <c r="D104" i="1"/>
  <c r="H17" i="3" l="1"/>
  <c r="G17" i="3"/>
  <c r="H16" i="3"/>
  <c r="G16" i="3"/>
  <c r="H15" i="3"/>
  <c r="G15" i="3"/>
  <c r="G22" i="3"/>
  <c r="E32" i="1" l="1"/>
  <c r="E26" i="1" l="1"/>
  <c r="E25" i="1"/>
  <c r="G19" i="3" l="1"/>
  <c r="H19" i="3"/>
  <c r="I15" i="3"/>
  <c r="H14" i="3"/>
  <c r="G14" i="3"/>
  <c r="G23" i="3"/>
  <c r="H22" i="3"/>
  <c r="I17" i="3"/>
  <c r="I16" i="3"/>
  <c r="I19" i="3" l="1"/>
  <c r="H20" i="3"/>
  <c r="G20" i="3"/>
  <c r="G24" i="3" s="1"/>
  <c r="G29" i="3" s="1"/>
  <c r="H23" i="3"/>
  <c r="I22" i="3"/>
  <c r="I23" i="3"/>
  <c r="I14" i="3"/>
  <c r="E147" i="1"/>
  <c r="E146" i="1"/>
  <c r="E145" i="1"/>
  <c r="E144" i="1"/>
  <c r="E143" i="1"/>
  <c r="E142" i="1"/>
  <c r="E141" i="1"/>
  <c r="E140" i="1"/>
  <c r="E139" i="1"/>
  <c r="E138" i="1"/>
  <c r="E137" i="1"/>
  <c r="E134" i="1"/>
  <c r="E133" i="1"/>
  <c r="E132" i="1"/>
  <c r="H24" i="3" l="1"/>
  <c r="H29" i="3" s="1"/>
  <c r="I29" i="3" s="1"/>
  <c r="I20" i="3"/>
  <c r="E158" i="1"/>
  <c r="E156" i="1"/>
  <c r="E155" i="1"/>
  <c r="E153" i="1"/>
  <c r="E151" i="1"/>
  <c r="E150" i="1"/>
  <c r="E130" i="1"/>
  <c r="E129" i="1"/>
  <c r="E127" i="1"/>
  <c r="E125" i="1"/>
  <c r="E124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06" i="1"/>
  <c r="E104" i="1"/>
  <c r="E61" i="1"/>
  <c r="E59" i="1"/>
  <c r="E56" i="1"/>
  <c r="E54" i="1"/>
  <c r="E50" i="1"/>
  <c r="E49" i="1"/>
  <c r="E44" i="1"/>
  <c r="E41" i="1"/>
  <c r="E38" i="1"/>
  <c r="E29" i="1"/>
  <c r="E28" i="1"/>
  <c r="E27" i="1"/>
  <c r="E24" i="1"/>
  <c r="E23" i="1"/>
  <c r="E22" i="1"/>
  <c r="E21" i="1"/>
  <c r="E20" i="1"/>
  <c r="E19" i="1"/>
  <c r="E18" i="1"/>
  <c r="E17" i="1"/>
  <c r="E16" i="1"/>
  <c r="E15" i="1"/>
  <c r="I24" i="3" l="1"/>
  <c r="E14" i="1"/>
  <c r="E11" i="1"/>
  <c r="E9" i="1"/>
  <c r="E7" i="1"/>
</calcChain>
</file>

<file path=xl/sharedStrings.xml><?xml version="1.0" encoding="utf-8"?>
<sst xmlns="http://schemas.openxmlformats.org/spreadsheetml/2006/main" count="516" uniqueCount="266">
  <si>
    <r>
      <t xml:space="preserve">- </t>
    </r>
    <r>
      <rPr>
        <i/>
        <sz val="14"/>
        <rFont val="Times New Roman"/>
        <family val="1"/>
        <charset val="204"/>
      </rPr>
      <t>Финансы»</t>
    </r>
    <r>
      <rPr>
        <sz val="14"/>
        <rFont val="Times New Roman"/>
        <family val="1"/>
        <charset val="204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</si>
  <si>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t>2. Принятые органами местного самоуправления меры по устранению негативных факторов.</t>
  </si>
  <si>
    <t>Производство резиновых и пластмассовых изделий - всего</t>
  </si>
  <si>
    <t xml:space="preserve">Прочие - всего 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</si>
  <si>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</si>
  <si>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</si>
  <si>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</si>
  <si>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</si>
  <si>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</si>
  <si>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</si>
  <si>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</si>
  <si>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</si>
  <si>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</si>
  <si>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</si>
  <si>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</si>
  <si>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</si>
  <si>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</si>
  <si>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</si>
  <si>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</si>
  <si>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</si>
  <si>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</si>
  <si>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</si>
  <si>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</si>
  <si>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</si>
  <si>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</si>
  <si>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</si>
  <si>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</si>
  <si>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</si>
  <si>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</si>
  <si>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</si>
  <si>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</si>
  <si>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</si>
  <si>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</si>
  <si>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</si>
  <si>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</si>
  <si>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</si>
  <si>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</si>
  <si>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</si>
  <si>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</si>
  <si>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</si>
  <si>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</si>
  <si>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</si>
  <si>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</si>
  <si>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</si>
  <si>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</si>
  <si>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</si>
  <si>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</si>
  <si>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</si>
  <si>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</si>
  <si>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</si>
  <si>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</si>
  <si>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</si>
  <si>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</si>
  <si>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</si>
  <si>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</si>
  <si>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</si>
  <si>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</si>
  <si>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</si>
  <si>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</si>
  <si>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</si>
  <si>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</si>
  <si>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</si>
  <si>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</si>
  <si>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</si>
  <si>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</si>
  <si>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</si>
  <si>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</si>
  <si>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</si>
  <si>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</si>
  <si>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</si>
  <si>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</si>
  <si>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</si>
  <si>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</si>
  <si>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</si>
  <si>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</si>
  <si>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</si>
  <si>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</si>
  <si>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</si>
  <si>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</si>
  <si>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</si>
  <si>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</si>
  <si>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</si>
  <si>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</si>
  <si>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</si>
  <si>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</si>
  <si>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</si>
  <si>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</si>
  <si>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</si>
  <si>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</si>
  <si>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</si>
  <si>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</si>
  <si>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</si>
  <si>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</si>
  <si>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</si>
  <si>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</si>
  <si>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</si>
  <si>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</si>
  <si>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</si>
  <si>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</si>
  <si>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</si>
  <si>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</si>
  <si>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</si>
  <si>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</si>
  <si>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</si>
  <si>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</si>
  <si>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</si>
  <si>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</si>
  <si>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</si>
  <si>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</si>
  <si>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</si>
  <si>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</si>
  <si>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</si>
  <si>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</si>
  <si>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</si>
  <si>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</si>
  <si>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</si>
  <si>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</si>
  <si>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</si>
  <si>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</si>
  <si>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</si>
  <si>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</si>
  <si>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Производство кокса, нефтепродуктов - всего</t>
  </si>
  <si>
    <t>1. Оценку текущего состояния в экономике и социальной сфере муниципального образования  по следующим разделам:</t>
  </si>
  <si>
    <r>
      <t xml:space="preserve">       При подготовке аналитической записки  о социально-экономической ситуации в  муниципальном  образовании необходимо обратить особое внимание   </t>
    </r>
    <r>
      <rPr>
        <b/>
        <sz val="14"/>
        <rFont val="Times New Roman"/>
        <family val="1"/>
        <charset val="204"/>
      </rPr>
      <t>на   описание тенденций</t>
    </r>
    <r>
      <rPr>
        <sz val="14"/>
        <rFont val="Times New Roman"/>
        <family val="1"/>
        <charset val="204"/>
      </rPr>
      <t xml:space="preserve">, складывающихся в социально-экономическом развитии муниципального образования за отчетный период, </t>
    </r>
    <r>
      <rPr>
        <b/>
        <sz val="14"/>
        <rFont val="Times New Roman"/>
        <family val="1"/>
        <charset val="204"/>
      </rPr>
      <t>раскрытие факторов, оказывающих позитивное или негативное влияние</t>
    </r>
    <r>
      <rPr>
        <sz val="14"/>
        <rFont val="Times New Roman"/>
        <family val="1"/>
        <charset val="204"/>
      </rPr>
      <t xml:space="preserve"> на состояние экономики и социальной сферы и должна включать:  </t>
    </r>
  </si>
  <si>
    <t>Структура аналитической записки
 к отчету о социально-экономической ситуации в  муниципальном  образовании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</si>
  <si>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</si>
  <si>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</si>
  <si>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</si>
  <si>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</si>
  <si>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</si>
  <si>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</si>
  <si>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Добыча полезных ископаемых - всего (В)</t>
  </si>
  <si>
    <t>Обрабатывающие производства, всего (С)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</si>
  <si>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</si>
  <si>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</si>
  <si>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</si>
  <si>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</si>
  <si>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</si>
  <si>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машин и оборудования, не включенных в другие группировки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</si>
  <si>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</si>
  <si>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</si>
  <si>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</si>
  <si>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</si>
  <si>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</si>
  <si>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</si>
  <si>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</si>
  <si>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</si>
  <si>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 xml:space="preserve"> Добыча полезных ископаемых (Раздел В)</t>
  </si>
  <si>
    <t xml:space="preserve"> Обрабатывающие производства (Раздел С )</t>
  </si>
  <si>
    <t>Производство пищевых продуктов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</si>
  <si>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</si>
  <si>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</si>
  <si>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10</t>
  </si>
  <si>
    <t>10.71.11</t>
  </si>
  <si>
    <t>10.71.12</t>
  </si>
  <si>
    <r>
      <t xml:space="preserve"> - </t>
    </r>
    <r>
      <rPr>
        <i/>
        <sz val="14"/>
        <rFont val="Times New Roman"/>
        <family val="1"/>
        <charset val="204"/>
      </rPr>
      <t>«Промышленное производство»</t>
    </r>
    <r>
      <rPr>
        <sz val="14"/>
        <rFont val="Times New Roman"/>
        <family val="1"/>
        <charset val="204"/>
      </rPr>
      <t xml:space="preserve"> - анализируются тенденции, складывающихся в промышленном производстве, указываются причины  изменения объемов и индекса промышленного производства с указанием  предприятий, повлиявших на результаты работы промышленности в целом по территории.</t>
    </r>
  </si>
  <si>
    <t>Лесоводство и лесозаготовки - всего</t>
  </si>
  <si>
    <t>Рыболовство и рыбоводство - всего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</si>
  <si>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</si>
  <si>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</si>
  <si>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</si>
  <si>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</si>
  <si>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</si>
  <si>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</si>
  <si>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</si>
  <si>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электрического оборудования - всего</t>
  </si>
  <si>
    <t>Производство прочих готовых изделий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</si>
  <si>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</si>
  <si>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</si>
  <si>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</si>
  <si>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</si>
  <si>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</si>
  <si>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</si>
  <si>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</si>
  <si>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</si>
  <si>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</si>
  <si>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</si>
  <si>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</si>
  <si>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</si>
  <si>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Мощность проекта
 ( в соответст. единицах)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</si>
  <si>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</si>
  <si>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</si>
  <si>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</si>
  <si>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</si>
  <si>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</si>
  <si>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</si>
  <si>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</si>
  <si>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</si>
  <si>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</si>
  <si>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</si>
  <si>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</si>
  <si>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</si>
  <si>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</si>
  <si>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</si>
  <si>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</si>
  <si>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</si>
  <si>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</si>
  <si>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</si>
  <si>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</si>
  <si>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</si>
  <si>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</si>
  <si>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</si>
  <si>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</si>
  <si>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</si>
  <si>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</si>
  <si>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</si>
  <si>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</si>
  <si>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</si>
  <si>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</si>
  <si>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</si>
  <si>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r>
      <t xml:space="preserve"> - </t>
    </r>
    <r>
      <rPr>
        <i/>
        <sz val="14"/>
        <rFont val="Times New Roman"/>
        <family val="1"/>
        <charset val="204"/>
      </rPr>
      <t>«Потребительский рынок»</t>
    </r>
    <r>
      <rPr>
        <sz val="14"/>
        <rFont val="Times New Roman"/>
        <family val="1"/>
        <charset val="204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</si>
  <si>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«Малый бизнес»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</si>
  <si>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«Инвестиционная деятельность»</t>
    </r>
    <r>
      <rPr>
        <sz val="14"/>
        <rFont val="Times New Roman"/>
        <family val="1"/>
        <charset val="204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</si>
  <si>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 - </t>
    </r>
    <r>
      <rPr>
        <i/>
        <sz val="14"/>
        <rFont val="Times New Roman"/>
        <family val="1"/>
        <charset val="204"/>
      </rPr>
      <t>«Социальная сфера»</t>
    </r>
    <r>
      <rPr>
        <sz val="14"/>
        <rFont val="Times New Roman"/>
        <family val="1"/>
        <charset val="204"/>
      </rPr>
      <t xml:space="preserve"> - анализ положительных и негативных тенденций, обеспеченость объектами, укомплектованность квалифицированными кадрами и т.д. </t>
    </r>
  </si>
  <si>
    <r>
      <t xml:space="preserve"> - </t>
    </r>
    <r>
      <rPr>
        <i/>
        <sz val="14"/>
        <rFont val="Times New Roman"/>
        <family val="1"/>
        <charset val="204"/>
      </rPr>
      <t>«Уровень жизни населения»</t>
    </r>
    <r>
      <rPr>
        <b/>
        <sz val="14"/>
        <rFont val="Times New Roman"/>
        <family val="1"/>
        <charset val="204"/>
      </rPr>
      <t xml:space="preserve"> -</t>
    </r>
    <r>
      <rPr>
        <sz val="14"/>
        <rFont val="Times New Roman"/>
        <family val="1"/>
        <charset val="204"/>
      </rPr>
      <t xml:space="preserve"> анализ  демографической ситуации, состояние рынка труда и основные тенденции, складывающиеся в оплате труда и доходах населения.</t>
    </r>
  </si>
  <si>
    <t>3. Проблемные вопросы, решение которых невозможно без участия Правительства Иркутской области.</t>
  </si>
  <si>
    <t>Приложение 4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</si>
  <si>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</si>
  <si>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</si>
  <si>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</si>
  <si>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</si>
  <si>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</si>
  <si>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</si>
  <si>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Тысяча гигакалорий</t>
  </si>
  <si>
    <t>Энергия тепловая, отпущенная котельными,Тысяча гигакалорий</t>
  </si>
  <si>
    <t>35.30.11.120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</si>
  <si>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</si>
  <si>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r>
      <t xml:space="preserve"> - </t>
    </r>
    <r>
      <rPr>
        <i/>
        <sz val="14"/>
        <rFont val="Times New Roman"/>
        <family val="1"/>
        <charset val="204"/>
      </rPr>
      <t>«Сельское, лесное хозяйство, охота, рыбаловство и рыбоводство»</t>
    </r>
    <r>
      <rPr>
        <sz val="14"/>
        <rFont val="Times New Roman"/>
        <family val="1"/>
        <charset val="204"/>
      </rPr>
      <t xml:space="preserve"> - анализ ситуации, причины  изменения объемов производства и индекса производства продукции с указанием  предприятий, повлиявших на результаты работы данного сектора экономики. </t>
    </r>
  </si>
  <si>
    <r>
      <t xml:space="preserve">  - </t>
    </r>
    <r>
      <rPr>
        <i/>
        <sz val="14"/>
        <rFont val="Times New Roman"/>
        <family val="1"/>
        <charset val="204"/>
      </rPr>
      <t>«Строительство»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</si>
  <si>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«Транспортировка и хранение»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</si>
  <si>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«Деятельность в области информации и связи»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</si>
  <si>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t>МУП "Комбинат школьного питания</t>
  </si>
  <si>
    <t>в том числе предприятия: МП МТП</t>
  </si>
  <si>
    <t>город Тулун</t>
  </si>
  <si>
    <t>Сводный перечень инвестиционных проектов, реализация которых предполагается на территории
МУ "Администрация города Тулуна"
(наименование муниципального района, городского округа)</t>
  </si>
  <si>
    <t>Деятельность в области культуры, спорта, организации досуга и развлечений, в том числе:</t>
  </si>
  <si>
    <t>Масло и жиры</t>
  </si>
  <si>
    <t>Орех кедровый</t>
  </si>
  <si>
    <t>10.41</t>
  </si>
  <si>
    <t>10.89</t>
  </si>
  <si>
    <t>Продукция полиграфической промышленности</t>
  </si>
  <si>
    <t>18.1</t>
  </si>
  <si>
    <t>млн. шт.</t>
  </si>
  <si>
    <t>ООО "Пекарь"</t>
  </si>
  <si>
    <t>МУП МО "Типография"</t>
  </si>
  <si>
    <t>ООО "Кедр"</t>
  </si>
  <si>
    <t>ООО "Дельта"</t>
  </si>
  <si>
    <t>23.61</t>
  </si>
  <si>
    <t>Производство изделий из бетона для использования в строительстве</t>
  </si>
  <si>
    <t>Деятельность лесопитомников (семена сосны)</t>
  </si>
  <si>
    <t>Деятельность лесопитомников (сеянцы сосны)</t>
  </si>
  <si>
    <t>ООО "Енисей"</t>
  </si>
  <si>
    <t xml:space="preserve"> _________"город Тулун"_за  1 полугодие 2020  г.</t>
  </si>
  <si>
    <t>ООО "Корпорация бетона"</t>
  </si>
  <si>
    <t>ООО "Западный филиал"</t>
  </si>
  <si>
    <t>10.07.2020 получен статус резидента ТОСЭР</t>
  </si>
  <si>
    <t>Получен займ ФРМ - 5 млн. руб. на приобретение здания под пункт шиномонтажа, здание приобретено, закуп и установка оборудование</t>
  </si>
  <si>
    <t>Цех по переработке кедровых орех запушен в январе 2017 года, готовая продукция поступает в продажу, 27.02.2020 получен статус резидента ТОСЭР, Получен займ ФРМ - 17,99 млн. руб. на приобретение здания, цеха по переработке дикорастущих  в стадии установки оборудования</t>
  </si>
  <si>
    <t>18 тонн  в год</t>
  </si>
  <si>
    <t>25 тонн  в год</t>
  </si>
  <si>
    <t>4 млн. шт.  в год</t>
  </si>
  <si>
    <t>Аналитический отчет о социально-экономической ситуации в муниципальном образовании "город Тулун" за 9 месцев 2020 г.</t>
  </si>
  <si>
    <t>ИП Соболевская</t>
  </si>
  <si>
    <t>Деревообработка и производство погонажных изделий</t>
  </si>
  <si>
    <t>ООО "Терминал 23"</t>
  </si>
  <si>
    <t>16.10.2020 получен статус резидента ТОСЭР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</si>
</sst>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0.000"/>
    <numFmt numFmtId="166" formatCode="0.0000"/>
  </numFmts>
  <fonts count="43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20"/>
      <name val="Times New Roman"/>
      <family val="1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20"/>
      <name val="Arial Cyr"/>
      <charset val="204"/>
    </font>
    <font>
      <b/>
      <i/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0"/>
      <color rgb="FF35383B"/>
      <name val="Times New Roman"/>
      <family val="1"/>
      <charset val="204"/>
    </font>
    <font>
      <u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64"/>
      </left>
      <right style="hair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indexed="64"/>
      </right>
      <top style="hair">
        <color theme="1" tint="0.34998626667073579"/>
      </top>
      <bottom style="hair">
        <color theme="1" tint="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3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3" fillId="0" borderId="10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4" fillId="0" borderId="10" xfId="0" applyFont="1" applyBorder="1"/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4" fillId="2" borderId="10" xfId="0" applyFont="1" applyFill="1" applyBorder="1"/>
    <xf numFmtId="49" fontId="21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/>
    </xf>
    <xf numFmtId="0" fontId="21" fillId="2" borderId="11" xfId="0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1" fillId="3" borderId="11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16" xfId="0" applyBorder="1"/>
    <xf numFmtId="0" fontId="30" fillId="0" borderId="0" xfId="0" applyFont="1" applyAlignment="1">
      <alignment horizontal="right" vertical="center"/>
    </xf>
    <xf numFmtId="0" fontId="29" fillId="0" borderId="1" xfId="0" applyFont="1" applyBorder="1" applyAlignment="1">
      <alignment vertical="center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29" fillId="3" borderId="20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vertical="center" wrapText="1"/>
    </xf>
    <xf numFmtId="0" fontId="29" fillId="3" borderId="22" xfId="0" applyFont="1" applyFill="1" applyBorder="1" applyAlignment="1">
      <alignment vertical="center" wrapText="1"/>
    </xf>
    <xf numFmtId="0" fontId="29" fillId="0" borderId="7" xfId="0" applyFont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 wrapText="1"/>
    </xf>
    <xf numFmtId="0" fontId="29" fillId="3" borderId="24" xfId="0" applyFont="1" applyFill="1" applyBorder="1" applyAlignment="1">
      <alignment vertical="center" wrapText="1"/>
    </xf>
    <xf numFmtId="0" fontId="29" fillId="3" borderId="25" xfId="0" applyFont="1" applyFill="1" applyBorder="1" applyAlignment="1">
      <alignment vertical="center" wrapText="1"/>
    </xf>
    <xf numFmtId="0" fontId="29" fillId="0" borderId="2" xfId="0" applyFont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6" xfId="0" applyFont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4" fillId="0" borderId="16" xfId="0" applyFont="1" applyBorder="1" applyAlignment="1">
      <alignment horizontal="left" vertical="center"/>
    </xf>
    <xf numFmtId="0" fontId="32" fillId="4" borderId="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4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33" fillId="3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vertical="center"/>
    </xf>
    <xf numFmtId="0" fontId="29" fillId="5" borderId="0" xfId="0" applyFont="1" applyFill="1"/>
    <xf numFmtId="0" fontId="21" fillId="5" borderId="16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49" fontId="21" fillId="4" borderId="16" xfId="0" applyNumberFormat="1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2" fontId="24" fillId="0" borderId="11" xfId="0" applyNumberFormat="1" applyFont="1" applyBorder="1"/>
    <xf numFmtId="2" fontId="24" fillId="2" borderId="11" xfId="0" applyNumberFormat="1" applyFont="1" applyFill="1" applyBorder="1"/>
    <xf numFmtId="49" fontId="21" fillId="0" borderId="45" xfId="0" applyNumberFormat="1" applyFont="1" applyBorder="1" applyAlignment="1">
      <alignment horizontal="center" wrapText="1"/>
    </xf>
    <xf numFmtId="0" fontId="21" fillId="0" borderId="45" xfId="0" applyFont="1" applyBorder="1" applyAlignment="1">
      <alignment horizontal="center"/>
    </xf>
    <xf numFmtId="2" fontId="24" fillId="0" borderId="45" xfId="0" applyNumberFormat="1" applyFont="1" applyBorder="1"/>
    <xf numFmtId="2" fontId="37" fillId="0" borderId="13" xfId="0" applyNumberFormat="1" applyFont="1" applyBorder="1"/>
    <xf numFmtId="0" fontId="22" fillId="0" borderId="45" xfId="0" applyFont="1" applyBorder="1" applyAlignment="1">
      <alignment wrapText="1"/>
    </xf>
    <xf numFmtId="2" fontId="37" fillId="0" borderId="45" xfId="0" applyNumberFormat="1" applyFont="1" applyBorder="1"/>
    <xf numFmtId="2" fontId="38" fillId="0" borderId="13" xfId="0" applyNumberFormat="1" applyFont="1" applyBorder="1"/>
    <xf numFmtId="0" fontId="21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0" fillId="0" borderId="0" xfId="0" applyFont="1"/>
    <xf numFmtId="0" fontId="21" fillId="0" borderId="11" xfId="0" applyFont="1" applyFill="1" applyBorder="1" applyAlignment="1">
      <alignment horizontal="center" wrapText="1"/>
    </xf>
    <xf numFmtId="0" fontId="21" fillId="3" borderId="45" xfId="0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left" vertical="center" wrapText="1"/>
    </xf>
    <xf numFmtId="165" fontId="2" fillId="0" borderId="9" xfId="0" applyNumberFormat="1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16" xfId="0" applyFont="1" applyBorder="1"/>
    <xf numFmtId="0" fontId="33" fillId="0" borderId="1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21" fillId="0" borderId="46" xfId="0" applyFont="1" applyBorder="1" applyAlignment="1">
      <alignment wrapText="1"/>
    </xf>
    <xf numFmtId="49" fontId="21" fillId="0" borderId="46" xfId="0" applyNumberFormat="1" applyFont="1" applyBorder="1" applyAlignment="1">
      <alignment horizontal="center" wrapText="1"/>
    </xf>
    <xf numFmtId="0" fontId="21" fillId="0" borderId="46" xfId="0" applyFont="1" applyBorder="1" applyAlignment="1">
      <alignment horizontal="center"/>
    </xf>
    <xf numFmtId="0" fontId="21" fillId="3" borderId="46" xfId="0" applyFont="1" applyFill="1" applyBorder="1" applyAlignment="1">
      <alignment horizontal="center" wrapText="1"/>
    </xf>
    <xf numFmtId="49" fontId="39" fillId="0" borderId="31" xfId="0" applyNumberFormat="1" applyFont="1" applyFill="1" applyBorder="1" applyAlignment="1" applyProtection="1">
      <alignment vertical="top" wrapText="1"/>
      <protection locked="0"/>
    </xf>
    <xf numFmtId="0" fontId="21" fillId="0" borderId="47" xfId="2" applyFont="1" applyBorder="1" applyAlignment="1">
      <alignment wrapText="1"/>
    </xf>
    <xf numFmtId="49" fontId="21" fillId="0" borderId="48" xfId="0" applyNumberFormat="1" applyFont="1" applyBorder="1" applyAlignment="1">
      <alignment horizontal="center" wrapText="1"/>
    </xf>
    <xf numFmtId="0" fontId="21" fillId="0" borderId="48" xfId="0" applyFont="1" applyBorder="1" applyAlignment="1">
      <alignment horizontal="center"/>
    </xf>
    <xf numFmtId="0" fontId="21" fillId="3" borderId="48" xfId="0" applyFont="1" applyFill="1" applyBorder="1" applyAlignment="1">
      <alignment horizontal="center" wrapText="1"/>
    </xf>
    <xf numFmtId="0" fontId="22" fillId="0" borderId="50" xfId="0" applyFont="1" applyBorder="1" applyAlignment="1">
      <alignment wrapText="1"/>
    </xf>
    <xf numFmtId="49" fontId="21" fillId="0" borderId="50" xfId="0" applyNumberFormat="1" applyFont="1" applyBorder="1" applyAlignment="1">
      <alignment horizontal="center" wrapText="1"/>
    </xf>
    <xf numFmtId="0" fontId="21" fillId="0" borderId="50" xfId="0" applyFont="1" applyBorder="1" applyAlignment="1">
      <alignment horizontal="center"/>
    </xf>
    <xf numFmtId="0" fontId="21" fillId="0" borderId="50" xfId="0" applyFont="1" applyBorder="1" applyAlignment="1">
      <alignment horizontal="center" wrapText="1"/>
    </xf>
    <xf numFmtId="0" fontId="37" fillId="0" borderId="50" xfId="0" applyFont="1" applyBorder="1"/>
    <xf numFmtId="0" fontId="41" fillId="0" borderId="51" xfId="0" applyFont="1" applyBorder="1"/>
    <xf numFmtId="14" fontId="21" fillId="0" borderId="52" xfId="0" applyNumberFormat="1" applyFont="1" applyFill="1" applyBorder="1" applyAlignment="1">
      <alignment horizontal="center" wrapText="1"/>
    </xf>
    <xf numFmtId="0" fontId="21" fillId="0" borderId="52" xfId="0" applyFont="1" applyFill="1" applyBorder="1" applyAlignment="1">
      <alignment horizontal="center" wrapText="1"/>
    </xf>
    <xf numFmtId="0" fontId="40" fillId="0" borderId="52" xfId="0" applyFont="1" applyFill="1" applyBorder="1" applyAlignment="1">
      <alignment horizontal="center" wrapText="1"/>
    </xf>
    <xf numFmtId="2" fontId="24" fillId="0" borderId="52" xfId="0" applyNumberFormat="1" applyFont="1" applyBorder="1"/>
    <xf numFmtId="2" fontId="24" fillId="0" borderId="53" xfId="0" applyNumberFormat="1" applyFont="1" applyBorder="1"/>
    <xf numFmtId="49" fontId="21" fillId="0" borderId="50" xfId="0" applyNumberFormat="1" applyFont="1" applyBorder="1" applyAlignment="1">
      <alignment horizontal="center"/>
    </xf>
    <xf numFmtId="0" fontId="36" fillId="0" borderId="3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36" fillId="0" borderId="26" xfId="0" applyFont="1" applyBorder="1" applyAlignment="1">
      <alignment vertical="center"/>
    </xf>
    <xf numFmtId="0" fontId="33" fillId="0" borderId="16" xfId="0" applyFont="1" applyBorder="1" applyAlignment="1"/>
    <xf numFmtId="0" fontId="33" fillId="0" borderId="6" xfId="0" applyFont="1" applyBorder="1" applyAlignment="1">
      <alignment vertical="center" wrapText="1"/>
    </xf>
    <xf numFmtId="0" fontId="33" fillId="0" borderId="16" xfId="0" applyFont="1" applyBorder="1" applyAlignment="1">
      <alignment vertical="center"/>
    </xf>
    <xf numFmtId="0" fontId="33" fillId="0" borderId="6" xfId="0" applyFont="1" applyBorder="1" applyAlignment="1"/>
    <xf numFmtId="1" fontId="33" fillId="0" borderId="0" xfId="0" applyNumberFormat="1" applyFont="1" applyAlignment="1">
      <alignment horizontal="center" vertical="center" wrapText="1"/>
    </xf>
    <xf numFmtId="1" fontId="33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left" vertical="center" wrapText="1"/>
    </xf>
    <xf numFmtId="164" fontId="33" fillId="0" borderId="0" xfId="0" applyNumberFormat="1" applyFont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left" vertical="center" wrapText="1"/>
    </xf>
    <xf numFmtId="164" fontId="33" fillId="0" borderId="0" xfId="0" applyNumberFormat="1" applyFont="1" applyAlignment="1">
      <alignment horizontal="center" vertical="center" wrapText="1"/>
    </xf>
    <xf numFmtId="2" fontId="0" fillId="0" borderId="0" xfId="0" applyNumberFormat="1"/>
    <xf numFmtId="164" fontId="2" fillId="0" borderId="3" xfId="0" applyNumberFormat="1" applyFont="1" applyFill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vertical="center" wrapText="1"/>
    </xf>
    <xf numFmtId="0" fontId="29" fillId="3" borderId="12" xfId="0" applyFont="1" applyFill="1" applyBorder="1" applyAlignment="1">
      <alignment vertical="center" wrapText="1"/>
    </xf>
    <xf numFmtId="0" fontId="29" fillId="3" borderId="33" xfId="0" applyFont="1" applyFill="1" applyBorder="1" applyAlignment="1">
      <alignment vertical="center" wrapText="1"/>
    </xf>
    <xf numFmtId="0" fontId="36" fillId="3" borderId="32" xfId="0" applyFont="1" applyFill="1" applyBorder="1" applyAlignment="1">
      <alignment vertical="center" wrapText="1"/>
    </xf>
    <xf numFmtId="0" fontId="36" fillId="3" borderId="12" xfId="0" applyFont="1" applyFill="1" applyBorder="1" applyAlignment="1">
      <alignment vertical="center" wrapText="1"/>
    </xf>
    <xf numFmtId="0" fontId="36" fillId="3" borderId="33" xfId="0" applyFont="1" applyFill="1" applyBorder="1" applyAlignment="1">
      <alignment vertical="center" wrapText="1"/>
    </xf>
    <xf numFmtId="0" fontId="29" fillId="3" borderId="35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justify" vertical="center" wrapText="1"/>
    </xf>
    <xf numFmtId="0" fontId="36" fillId="3" borderId="36" xfId="0" applyFont="1" applyFill="1" applyBorder="1" applyAlignment="1">
      <alignment vertical="center" wrapText="1"/>
    </xf>
    <xf numFmtId="0" fontId="36" fillId="3" borderId="37" xfId="0" applyFont="1" applyFill="1" applyBorder="1" applyAlignment="1">
      <alignment vertical="center" wrapText="1"/>
    </xf>
    <xf numFmtId="0" fontId="36" fillId="3" borderId="3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29" fillId="3" borderId="33" xfId="0" applyFont="1" applyFill="1" applyBorder="1" applyAlignment="1">
      <alignment horizontal="left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right" vertical="center"/>
    </xf>
    <xf numFmtId="0" fontId="29" fillId="3" borderId="43" xfId="0" applyFont="1" applyFill="1" applyBorder="1" applyAlignment="1">
      <alignment vertical="center" wrapText="1"/>
    </xf>
    <xf numFmtId="0" fontId="29" fillId="3" borderId="44" xfId="0" applyFont="1" applyFill="1" applyBorder="1" applyAlignment="1">
      <alignment vertical="center" wrapText="1"/>
    </xf>
    <xf numFmtId="0" fontId="29" fillId="5" borderId="16" xfId="0" applyFont="1" applyFill="1" applyBorder="1" applyAlignment="1">
      <alignment vertical="center"/>
    </xf>
    <xf numFmtId="0" fontId="21" fillId="0" borderId="0" xfId="0" applyFont="1" applyFill="1" applyBorder="1"/>
    <xf numFmtId="0" fontId="23" fillId="0" borderId="0" xfId="0" applyFont="1" applyBorder="1" applyAlignment="1">
      <alignment vertical="center" wrapText="1"/>
    </xf>
    <xf numFmtId="0" fontId="22" fillId="0" borderId="15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justify" wrapText="1"/>
    </xf>
    <xf numFmtId="0" fontId="22" fillId="4" borderId="12" xfId="0" applyFont="1" applyFill="1" applyBorder="1" applyAlignment="1">
      <alignment horizontal="center" vertical="justify" wrapText="1"/>
    </xf>
    <xf numFmtId="0" fontId="22" fillId="4" borderId="14" xfId="0" applyFont="1" applyFill="1" applyBorder="1" applyAlignment="1">
      <alignment horizontal="center" vertical="justify" wrapText="1"/>
    </xf>
    <xf numFmtId="0" fontId="22" fillId="4" borderId="49" xfId="0" applyFont="1" applyFill="1" applyBorder="1" applyAlignment="1">
      <alignment horizontal="center" wrapText="1"/>
    </xf>
    <xf numFmtId="0" fontId="22" fillId="4" borderId="27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49" fontId="21" fillId="5" borderId="16" xfId="1" applyNumberFormat="1" applyFont="1" applyFill="1" applyBorder="1" applyAlignment="1">
      <alignment horizontal="center" vertical="center" wrapText="1"/>
    </xf>
    <xf numFmtId="49" fontId="21" fillId="5" borderId="16" xfId="0" applyNumberFormat="1" applyFont="1" applyFill="1" applyBorder="1" applyAlignment="1">
      <alignment vertical="center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4" fillId="0" borderId="16" xfId="0" applyFont="1" applyBorder="1" applyAlignment="1">
      <alignment horizontal="left" vertical="center"/>
    </xf>
    <xf numFmtId="0" fontId="33" fillId="0" borderId="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5;&#1056;&#1054;&#1043;&#1053;&#1054;&#1047;/&#1055;&#1056;&#1054;&#1043;&#1053;&#1054;&#1047;%20&#1076;&#1086;%202023/&#1055;&#1088;&#1086;&#1075;&#1085;&#1086;&#1079;%20&#1058;&#1091;&#1083;&#1091;&#1085;-202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2021-2023 "/>
      <sheetName val="Приложение 2"/>
      <sheetName val="Прил 3 (расчет ИФО) (2)"/>
      <sheetName val="Прил 4 (показатели предприятий)"/>
      <sheetName val="Прил 5 Прогноз по поселениям"/>
      <sheetName val="Прил 6 Инвестпрое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 t="str">
            <v>Расширение действующего производства по переработке дикорастущего сырья и консервированию овощей и фруктов</v>
          </cell>
          <cell r="D7" t="str">
            <v>ООО "Кедр"</v>
          </cell>
        </row>
        <row r="12">
          <cell r="C12" t="str">
            <v>Создание пункта шиномонтажа и реализации шин</v>
          </cell>
          <cell r="D12" t="str">
            <v>ООО "Шанс"</v>
          </cell>
        </row>
        <row r="17">
          <cell r="C17" t="str">
            <v>Строительство бетонных заводов в г. Тулуне</v>
          </cell>
          <cell r="D17" t="str">
            <v>ООО "Корпорация Бетона"</v>
          </cell>
        </row>
        <row r="22">
          <cell r="C22" t="str">
            <v>Создание тепличнолесопитомнического комплекса</v>
          </cell>
          <cell r="D22" t="str">
            <v>ООО "Енисей"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usprofile.ru/codes/23610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view="pageBreakPreview" topLeftCell="A55" zoomScale="75" zoomScaleNormal="75" zoomScaleSheetLayoutView="75" workbookViewId="0">
      <selection activeCell="C18" sqref="C18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5" ht="105" customHeight="1" x14ac:dyDescent="0.2">
      <c r="A1" s="1"/>
      <c r="B1" s="2"/>
      <c r="C1" s="1"/>
      <c r="D1" s="252" t="s">
        <v>5</v>
      </c>
      <c r="E1" s="252"/>
    </row>
    <row r="2" spans="1:5" ht="18" x14ac:dyDescent="0.2">
      <c r="A2" s="2"/>
      <c r="B2" s="2"/>
      <c r="C2" s="1"/>
      <c r="D2" s="253"/>
      <c r="E2" s="253"/>
    </row>
    <row r="3" spans="1:5" ht="51" customHeight="1" x14ac:dyDescent="0.2">
      <c r="A3" s="254" t="s">
        <v>261</v>
      </c>
      <c r="B3" s="254"/>
      <c r="C3" s="254"/>
      <c r="D3" s="254"/>
      <c r="E3" s="254"/>
    </row>
    <row r="4" spans="1:5" ht="18" x14ac:dyDescent="0.2">
      <c r="A4" s="255"/>
      <c r="B4" s="255"/>
      <c r="C4" s="255"/>
      <c r="D4" s="255"/>
      <c r="E4" s="255"/>
    </row>
    <row r="5" spans="1:5" ht="111" customHeight="1" x14ac:dyDescent="0.2">
      <c r="A5" s="141" t="s">
        <v>6</v>
      </c>
      <c r="B5" s="142" t="s">
        <v>7</v>
      </c>
      <c r="C5" s="143" t="s">
        <v>8</v>
      </c>
      <c r="D5" s="144" t="s">
        <v>9</v>
      </c>
      <c r="E5" s="143" t="s">
        <v>10</v>
      </c>
    </row>
    <row r="6" spans="1:5" ht="18.75" x14ac:dyDescent="0.2">
      <c r="A6" s="257" t="s">
        <v>11</v>
      </c>
      <c r="B6" s="258"/>
      <c r="C6" s="258"/>
      <c r="D6" s="258"/>
      <c r="E6" s="259"/>
    </row>
    <row r="7" spans="1:5" ht="39" x14ac:dyDescent="0.2">
      <c r="A7" s="3" t="s">
        <v>203</v>
      </c>
      <c r="B7" s="38" t="s">
        <v>12</v>
      </c>
      <c r="C7" s="247">
        <f>SUM(C11:C21)</f>
        <v>5783.05</v>
      </c>
      <c r="D7" s="81">
        <f>SUM(D11:D21)</f>
        <v>3957.44</v>
      </c>
      <c r="E7" s="88">
        <f>C7/D7*100</f>
        <v>146.13108474165116</v>
      </c>
    </row>
    <row r="8" spans="1:5" ht="18.75" x14ac:dyDescent="0.2">
      <c r="A8" s="7" t="s">
        <v>13</v>
      </c>
      <c r="B8" s="8"/>
      <c r="C8" s="76"/>
      <c r="D8" s="76"/>
      <c r="E8" s="9"/>
    </row>
    <row r="9" spans="1:5" ht="41.25" customHeight="1" x14ac:dyDescent="0.2">
      <c r="A9" s="75" t="s">
        <v>168</v>
      </c>
      <c r="B9" s="10" t="s">
        <v>12</v>
      </c>
      <c r="C9" s="182">
        <v>315.10000000000002</v>
      </c>
      <c r="D9" s="182">
        <v>68.5</v>
      </c>
      <c r="E9" s="88">
        <f>C9/D9*100</f>
        <v>460.00000000000006</v>
      </c>
    </row>
    <row r="10" spans="1:5" ht="42.75" customHeight="1" x14ac:dyDescent="0.2">
      <c r="A10" s="75" t="s">
        <v>194</v>
      </c>
      <c r="B10" s="10" t="s">
        <v>12</v>
      </c>
      <c r="C10" s="75"/>
      <c r="D10" s="75"/>
      <c r="E10" s="12"/>
    </row>
    <row r="11" spans="1:5" ht="20.25" customHeight="1" x14ac:dyDescent="0.2">
      <c r="A11" s="75" t="s">
        <v>169</v>
      </c>
      <c r="B11" s="10" t="s">
        <v>12</v>
      </c>
      <c r="C11" s="182">
        <v>53.8</v>
      </c>
      <c r="D11" s="182">
        <v>9.35</v>
      </c>
      <c r="E11" s="88">
        <f>C11/D11*100</f>
        <v>575.40106951871655</v>
      </c>
    </row>
    <row r="12" spans="1:5" ht="18.75" x14ac:dyDescent="0.2">
      <c r="A12" s="35" t="s">
        <v>170</v>
      </c>
      <c r="B12" s="10" t="s">
        <v>12</v>
      </c>
      <c r="C12" s="182"/>
      <c r="D12" s="182"/>
      <c r="E12" s="12"/>
    </row>
    <row r="13" spans="1:5" ht="18.75" x14ac:dyDescent="0.2">
      <c r="A13" s="89" t="s">
        <v>101</v>
      </c>
      <c r="B13" s="10" t="s">
        <v>12</v>
      </c>
      <c r="C13" s="182"/>
      <c r="D13" s="182"/>
      <c r="E13" s="12"/>
    </row>
    <row r="14" spans="1:5" ht="18.75" x14ac:dyDescent="0.2">
      <c r="A14" s="89" t="s">
        <v>102</v>
      </c>
      <c r="B14" s="10" t="s">
        <v>12</v>
      </c>
      <c r="C14" s="182">
        <v>268.2</v>
      </c>
      <c r="D14" s="182">
        <v>134.9</v>
      </c>
      <c r="E14" s="88">
        <f t="shared" ref="E14:E26" si="0">C14/D14*100</f>
        <v>198.81393624907338</v>
      </c>
    </row>
    <row r="15" spans="1:5" ht="37.5" customHeight="1" x14ac:dyDescent="0.2">
      <c r="A15" s="75" t="s">
        <v>171</v>
      </c>
      <c r="B15" s="10" t="s">
        <v>12</v>
      </c>
      <c r="C15" s="182">
        <v>909</v>
      </c>
      <c r="D15" s="182">
        <v>966.5</v>
      </c>
      <c r="E15" s="88">
        <f t="shared" si="0"/>
        <v>94.050698396275223</v>
      </c>
    </row>
    <row r="16" spans="1:5" ht="41.25" customHeight="1" x14ac:dyDescent="0.2">
      <c r="A16" s="75" t="s">
        <v>172</v>
      </c>
      <c r="B16" s="10" t="s">
        <v>12</v>
      </c>
      <c r="C16" s="182">
        <v>96.4</v>
      </c>
      <c r="D16" s="182">
        <v>82.5</v>
      </c>
      <c r="E16" s="88">
        <f t="shared" si="0"/>
        <v>116.84848484848484</v>
      </c>
    </row>
    <row r="17" spans="1:8" ht="18.75" x14ac:dyDescent="0.2">
      <c r="A17" s="89" t="s">
        <v>218</v>
      </c>
      <c r="B17" s="10" t="s">
        <v>12</v>
      </c>
      <c r="C17" s="183">
        <v>1861.4</v>
      </c>
      <c r="D17" s="182">
        <v>6.38</v>
      </c>
      <c r="E17" s="88">
        <f t="shared" si="0"/>
        <v>29175.548589341695</v>
      </c>
    </row>
    <row r="18" spans="1:8" ht="37.5" x14ac:dyDescent="0.2">
      <c r="A18" s="35" t="s">
        <v>195</v>
      </c>
      <c r="B18" s="10" t="s">
        <v>12</v>
      </c>
      <c r="C18" s="182">
        <v>2152.3000000000002</v>
      </c>
      <c r="D18" s="182">
        <v>1958.99</v>
      </c>
      <c r="E18" s="88">
        <f t="shared" si="0"/>
        <v>109.86784006043932</v>
      </c>
    </row>
    <row r="19" spans="1:8" ht="18.75" x14ac:dyDescent="0.2">
      <c r="A19" s="35" t="s">
        <v>217</v>
      </c>
      <c r="B19" s="10" t="s">
        <v>12</v>
      </c>
      <c r="C19" s="182">
        <v>371.9</v>
      </c>
      <c r="D19" s="182">
        <v>191.8</v>
      </c>
      <c r="E19" s="88">
        <f t="shared" si="0"/>
        <v>193.89989572471322</v>
      </c>
    </row>
    <row r="20" spans="1:8" ht="18.75" x14ac:dyDescent="0.2">
      <c r="A20" s="35" t="s">
        <v>219</v>
      </c>
      <c r="B20" s="10" t="s">
        <v>12</v>
      </c>
      <c r="C20" s="182">
        <v>27.75</v>
      </c>
      <c r="D20" s="182">
        <v>41.7</v>
      </c>
      <c r="E20" s="88">
        <f t="shared" si="0"/>
        <v>66.546762589928051</v>
      </c>
    </row>
    <row r="21" spans="1:8" ht="18.75" x14ac:dyDescent="0.2">
      <c r="A21" s="89" t="s">
        <v>106</v>
      </c>
      <c r="B21" s="10" t="s">
        <v>12</v>
      </c>
      <c r="C21" s="182">
        <v>42.3</v>
      </c>
      <c r="D21" s="182">
        <v>565.32000000000005</v>
      </c>
      <c r="E21" s="88">
        <f t="shared" si="0"/>
        <v>7.482487794523454</v>
      </c>
    </row>
    <row r="22" spans="1:8" ht="39" x14ac:dyDescent="0.2">
      <c r="A22" s="14" t="s">
        <v>14</v>
      </c>
      <c r="B22" s="10" t="s">
        <v>15</v>
      </c>
      <c r="C22" s="185">
        <f>C7/C81*1000</f>
        <v>145.77525144311969</v>
      </c>
      <c r="D22" s="185">
        <f>D7/D81*1000</f>
        <v>95.87053949950338</v>
      </c>
      <c r="E22" s="88">
        <f t="shared" si="0"/>
        <v>152.05427256813843</v>
      </c>
    </row>
    <row r="23" spans="1:8" ht="19.5" x14ac:dyDescent="0.2">
      <c r="A23" s="14" t="s">
        <v>115</v>
      </c>
      <c r="B23" s="10" t="s">
        <v>12</v>
      </c>
      <c r="C23" s="182">
        <v>8.8000000000000007</v>
      </c>
      <c r="D23" s="182">
        <v>1.3</v>
      </c>
      <c r="E23" s="88">
        <f t="shared" si="0"/>
        <v>676.92307692307691</v>
      </c>
    </row>
    <row r="24" spans="1:8" ht="19.5" x14ac:dyDescent="0.2">
      <c r="A24" s="14" t="s">
        <v>16</v>
      </c>
      <c r="B24" s="10" t="s">
        <v>12</v>
      </c>
      <c r="C24" s="182">
        <v>72</v>
      </c>
      <c r="D24" s="182">
        <v>29.7</v>
      </c>
      <c r="E24" s="88">
        <f t="shared" si="0"/>
        <v>242.42424242424244</v>
      </c>
    </row>
    <row r="25" spans="1:8" ht="19.5" x14ac:dyDescent="0.2">
      <c r="A25" s="14" t="s">
        <v>17</v>
      </c>
      <c r="B25" s="10" t="s">
        <v>18</v>
      </c>
      <c r="C25" s="182">
        <v>40</v>
      </c>
      <c r="D25" s="182">
        <v>50</v>
      </c>
      <c r="E25" s="15">
        <f t="shared" si="0"/>
        <v>80</v>
      </c>
    </row>
    <row r="26" spans="1:8" ht="19.5" x14ac:dyDescent="0.2">
      <c r="A26" s="14" t="s">
        <v>19</v>
      </c>
      <c r="B26" s="10" t="s">
        <v>18</v>
      </c>
      <c r="C26" s="182">
        <v>60</v>
      </c>
      <c r="D26" s="182">
        <v>50</v>
      </c>
      <c r="E26" s="15">
        <f t="shared" si="0"/>
        <v>120</v>
      </c>
    </row>
    <row r="27" spans="1:8" ht="58.5" x14ac:dyDescent="0.2">
      <c r="A27" s="16" t="s">
        <v>20</v>
      </c>
      <c r="B27" s="10" t="s">
        <v>12</v>
      </c>
      <c r="C27" s="182">
        <v>256.89999999999998</v>
      </c>
      <c r="D27" s="182">
        <v>232</v>
      </c>
      <c r="E27" s="88">
        <f t="shared" ref="E27:E29" si="1">C27/D27*100</f>
        <v>110.73275862068965</v>
      </c>
    </row>
    <row r="28" spans="1:8" ht="58.5" x14ac:dyDescent="0.2">
      <c r="A28" s="16" t="s">
        <v>21</v>
      </c>
      <c r="B28" s="10" t="s">
        <v>12</v>
      </c>
      <c r="C28" s="182">
        <v>190.8</v>
      </c>
      <c r="D28" s="182">
        <v>172</v>
      </c>
      <c r="E28" s="88">
        <f t="shared" si="1"/>
        <v>110.93023255813954</v>
      </c>
    </row>
    <row r="29" spans="1:8" ht="58.5" x14ac:dyDescent="0.2">
      <c r="A29" s="16" t="s">
        <v>116</v>
      </c>
      <c r="B29" s="10" t="s">
        <v>15</v>
      </c>
      <c r="C29" s="191">
        <f>C28/C81*1000</f>
        <v>4.8095586196465936</v>
      </c>
      <c r="D29" s="191">
        <f>D28/D81*1000</f>
        <v>4.1667676058044041</v>
      </c>
      <c r="E29" s="88">
        <f t="shared" si="1"/>
        <v>115.42661061650684</v>
      </c>
    </row>
    <row r="30" spans="1:8" ht="18.75" x14ac:dyDescent="0.2">
      <c r="A30" s="257" t="s">
        <v>23</v>
      </c>
      <c r="B30" s="258"/>
      <c r="C30" s="260"/>
      <c r="D30" s="260"/>
      <c r="E30" s="261"/>
    </row>
    <row r="31" spans="1:8" ht="18.75" x14ac:dyDescent="0.2">
      <c r="A31" s="79" t="s">
        <v>196</v>
      </c>
      <c r="B31" s="137"/>
      <c r="C31" s="138"/>
      <c r="D31" s="138"/>
      <c r="E31" s="139"/>
    </row>
    <row r="32" spans="1:8" ht="37.5" x14ac:dyDescent="0.2">
      <c r="A32" s="140" t="s">
        <v>201</v>
      </c>
      <c r="B32" s="8" t="s">
        <v>12</v>
      </c>
      <c r="C32" s="195">
        <f>C38+C41+C44</f>
        <v>486.19999999999993</v>
      </c>
      <c r="D32" s="195">
        <f>D38+D41+D44</f>
        <v>470.5</v>
      </c>
      <c r="E32" s="88">
        <f t="shared" ref="E32" si="2">C32/D32*100</f>
        <v>103.336875664187</v>
      </c>
      <c r="H32" s="249"/>
    </row>
    <row r="33" spans="1:5" ht="18.75" x14ac:dyDescent="0.2">
      <c r="A33" s="140" t="s">
        <v>202</v>
      </c>
      <c r="B33" s="8" t="s">
        <v>18</v>
      </c>
      <c r="C33" s="196">
        <v>107.46</v>
      </c>
      <c r="D33" s="196">
        <v>80.5</v>
      </c>
      <c r="E33" s="15"/>
    </row>
    <row r="34" spans="1:5" ht="18.75" x14ac:dyDescent="0.2">
      <c r="A34" s="82" t="s">
        <v>125</v>
      </c>
      <c r="B34" s="38"/>
      <c r="C34" s="81"/>
      <c r="D34" s="197"/>
      <c r="E34" s="81"/>
    </row>
    <row r="35" spans="1:5" ht="37.5" x14ac:dyDescent="0.2">
      <c r="A35" s="77" t="s">
        <v>24</v>
      </c>
      <c r="B35" s="8" t="s">
        <v>12</v>
      </c>
      <c r="C35" s="76"/>
      <c r="D35" s="198"/>
      <c r="E35" s="76"/>
    </row>
    <row r="36" spans="1:5" ht="18.75" x14ac:dyDescent="0.2">
      <c r="A36" s="77" t="s">
        <v>174</v>
      </c>
      <c r="B36" s="8" t="s">
        <v>18</v>
      </c>
      <c r="C36" s="76"/>
      <c r="D36" s="198"/>
      <c r="E36" s="15"/>
    </row>
    <row r="37" spans="1:5" ht="18.75" x14ac:dyDescent="0.2">
      <c r="A37" s="82" t="s">
        <v>126</v>
      </c>
      <c r="B37" s="38"/>
      <c r="C37" s="81"/>
      <c r="D37" s="197"/>
      <c r="E37" s="81"/>
    </row>
    <row r="38" spans="1:5" ht="37.5" x14ac:dyDescent="0.2">
      <c r="A38" s="78" t="s">
        <v>24</v>
      </c>
      <c r="B38" s="8" t="s">
        <v>12</v>
      </c>
      <c r="C38" s="186">
        <v>45.9</v>
      </c>
      <c r="D38" s="242">
        <v>30.3</v>
      </c>
      <c r="E38" s="88">
        <f t="shared" ref="E38" si="3">C38/D38*100</f>
        <v>151.48514851485149</v>
      </c>
    </row>
    <row r="39" spans="1:5" ht="18.75" x14ac:dyDescent="0.2">
      <c r="A39" s="77" t="s">
        <v>174</v>
      </c>
      <c r="B39" s="8" t="s">
        <v>18</v>
      </c>
      <c r="C39" s="187">
        <v>175.97</v>
      </c>
      <c r="D39" s="200">
        <v>85.5</v>
      </c>
      <c r="E39" s="15"/>
    </row>
    <row r="40" spans="1:5" ht="37.5" x14ac:dyDescent="0.2">
      <c r="A40" s="82" t="s">
        <v>127</v>
      </c>
      <c r="B40" s="38"/>
      <c r="C40" s="188"/>
      <c r="D40" s="196"/>
      <c r="E40" s="81"/>
    </row>
    <row r="41" spans="1:5" ht="37.5" x14ac:dyDescent="0.2">
      <c r="A41" s="78" t="s">
        <v>109</v>
      </c>
      <c r="B41" s="8" t="s">
        <v>12</v>
      </c>
      <c r="C41" s="186">
        <v>343.9</v>
      </c>
      <c r="D41" s="248">
        <v>357.7</v>
      </c>
      <c r="E41" s="88">
        <f t="shared" ref="E41" si="4">C41/D41*100</f>
        <v>96.142018451216103</v>
      </c>
    </row>
    <row r="42" spans="1:5" ht="18.75" x14ac:dyDescent="0.2">
      <c r="A42" s="80" t="s">
        <v>174</v>
      </c>
      <c r="B42" s="10" t="s">
        <v>18</v>
      </c>
      <c r="C42" s="189">
        <v>98.86</v>
      </c>
      <c r="D42" s="201">
        <v>98.7</v>
      </c>
      <c r="E42" s="15"/>
    </row>
    <row r="43" spans="1:5" ht="56.25" x14ac:dyDescent="0.2">
      <c r="A43" s="82" t="s">
        <v>167</v>
      </c>
      <c r="B43" s="38"/>
      <c r="C43" s="188"/>
      <c r="D43" s="242"/>
      <c r="E43" s="81"/>
    </row>
    <row r="44" spans="1:5" ht="37.5" x14ac:dyDescent="0.2">
      <c r="A44" s="78" t="s">
        <v>109</v>
      </c>
      <c r="B44" s="8" t="s">
        <v>12</v>
      </c>
      <c r="C44" s="186">
        <v>96.4</v>
      </c>
      <c r="D44" s="199">
        <v>82.5</v>
      </c>
      <c r="E44" s="88">
        <f t="shared" ref="E44" si="5">C44/D44*100</f>
        <v>116.84848484848484</v>
      </c>
    </row>
    <row r="45" spans="1:5" ht="37.5" x14ac:dyDescent="0.2">
      <c r="A45" s="85" t="s">
        <v>198</v>
      </c>
      <c r="B45" s="86"/>
      <c r="C45" s="181"/>
      <c r="D45" s="181"/>
      <c r="E45" s="11"/>
    </row>
    <row r="46" spans="1:5" ht="18.75" x14ac:dyDescent="0.2">
      <c r="A46" s="21" t="s">
        <v>25</v>
      </c>
      <c r="B46" s="17" t="s">
        <v>12</v>
      </c>
      <c r="C46" s="184"/>
      <c r="D46" s="184"/>
      <c r="E46" s="9"/>
    </row>
    <row r="47" spans="1:5" ht="18.75" x14ac:dyDescent="0.2">
      <c r="A47" s="22" t="s">
        <v>197</v>
      </c>
      <c r="B47" s="23" t="s">
        <v>18</v>
      </c>
      <c r="C47" s="190"/>
      <c r="D47" s="190"/>
      <c r="E47" s="24"/>
    </row>
    <row r="48" spans="1:5" ht="18.75" x14ac:dyDescent="0.2">
      <c r="A48" s="25" t="s">
        <v>199</v>
      </c>
      <c r="B48" s="26"/>
      <c r="C48" s="81"/>
      <c r="D48" s="81"/>
      <c r="E48" s="5"/>
    </row>
    <row r="49" spans="1:5" ht="18.75" x14ac:dyDescent="0.2">
      <c r="A49" s="27" t="s">
        <v>26</v>
      </c>
      <c r="B49" s="8" t="s">
        <v>12</v>
      </c>
      <c r="C49" s="250">
        <f>C50*46/1000</f>
        <v>892.75420000000008</v>
      </c>
      <c r="D49" s="250">
        <f>D50*45/1000</f>
        <v>177.32249999999999</v>
      </c>
      <c r="E49" s="88">
        <f t="shared" ref="E49:E50" si="6">C49/D49*100</f>
        <v>503.46357625230871</v>
      </c>
    </row>
    <row r="50" spans="1:5" ht="18.75" x14ac:dyDescent="0.2">
      <c r="A50" s="27" t="s">
        <v>27</v>
      </c>
      <c r="B50" s="8" t="s">
        <v>28</v>
      </c>
      <c r="C50" s="76">
        <v>19407.7</v>
      </c>
      <c r="D50" s="76">
        <v>3940.5</v>
      </c>
      <c r="E50" s="88">
        <f t="shared" si="6"/>
        <v>492.51871589899758</v>
      </c>
    </row>
    <row r="51" spans="1:5" ht="18.75" x14ac:dyDescent="0.2">
      <c r="A51" s="28" t="s">
        <v>29</v>
      </c>
      <c r="B51" s="23" t="s">
        <v>28</v>
      </c>
      <c r="C51" s="191">
        <f>C50/C81</f>
        <v>0.48921630410123268</v>
      </c>
      <c r="D51" s="251">
        <f>D50/D81/1000</f>
        <v>9.5460161341117764E-5</v>
      </c>
      <c r="E51" s="29"/>
    </row>
    <row r="52" spans="1:5" ht="18.75" x14ac:dyDescent="0.2">
      <c r="A52" s="145" t="s">
        <v>200</v>
      </c>
      <c r="B52" s="19"/>
      <c r="C52" s="184"/>
      <c r="D52" s="184"/>
      <c r="E52" s="5"/>
    </row>
    <row r="53" spans="1:5" ht="18.75" x14ac:dyDescent="0.2">
      <c r="A53" s="146" t="s">
        <v>30</v>
      </c>
      <c r="B53" s="8" t="s">
        <v>31</v>
      </c>
      <c r="C53" s="76">
        <v>4963.8999999999996</v>
      </c>
      <c r="D53" s="243">
        <v>3837.5830000000001</v>
      </c>
      <c r="E53" s="88">
        <f t="shared" ref="E53:E56" si="7">C53/D53*100</f>
        <v>129.34964533666113</v>
      </c>
    </row>
    <row r="54" spans="1:5" ht="18.75" x14ac:dyDescent="0.2">
      <c r="A54" s="147" t="s">
        <v>32</v>
      </c>
      <c r="B54" s="17" t="s">
        <v>33</v>
      </c>
      <c r="C54" s="184">
        <v>2105</v>
      </c>
      <c r="D54" s="184">
        <v>2117.5</v>
      </c>
      <c r="E54" s="88">
        <f t="shared" si="7"/>
        <v>99.409681227863047</v>
      </c>
    </row>
    <row r="55" spans="1:5" ht="37.5" x14ac:dyDescent="0.2">
      <c r="A55" s="25" t="s">
        <v>173</v>
      </c>
      <c r="B55" s="26"/>
      <c r="C55" s="81"/>
      <c r="D55" s="81"/>
      <c r="E55" s="5"/>
    </row>
    <row r="56" spans="1:5" ht="18.75" x14ac:dyDescent="0.2">
      <c r="A56" s="27" t="s">
        <v>34</v>
      </c>
      <c r="B56" s="8" t="s">
        <v>12</v>
      </c>
      <c r="C56" s="76">
        <v>3884.9</v>
      </c>
      <c r="D56" s="250">
        <v>3846.5230000000001</v>
      </c>
      <c r="E56" s="88">
        <f t="shared" si="7"/>
        <v>100.99770624015507</v>
      </c>
    </row>
    <row r="57" spans="1:5" ht="18.75" x14ac:dyDescent="0.2">
      <c r="A57" s="28" t="s">
        <v>35</v>
      </c>
      <c r="B57" s="23" t="s">
        <v>18</v>
      </c>
      <c r="C57" s="190">
        <v>95.5</v>
      </c>
      <c r="D57" s="190">
        <v>104</v>
      </c>
      <c r="E57" s="24"/>
    </row>
    <row r="58" spans="1:5" ht="18.75" x14ac:dyDescent="0.2">
      <c r="A58" s="25" t="s">
        <v>36</v>
      </c>
      <c r="B58" s="26"/>
      <c r="C58" s="81"/>
      <c r="D58" s="81"/>
      <c r="E58" s="5"/>
    </row>
    <row r="59" spans="1:5" ht="18.75" x14ac:dyDescent="0.2">
      <c r="A59" s="27" t="s">
        <v>37</v>
      </c>
      <c r="B59" s="8" t="s">
        <v>38</v>
      </c>
      <c r="C59" s="76">
        <v>270</v>
      </c>
      <c r="D59" s="76">
        <v>289</v>
      </c>
      <c r="E59" s="88">
        <f t="shared" ref="E59:E61" si="8">C59/D59*100</f>
        <v>93.425605536332185</v>
      </c>
    </row>
    <row r="60" spans="1:5" ht="37.5" x14ac:dyDescent="0.2">
      <c r="A60" s="28" t="s">
        <v>39</v>
      </c>
      <c r="B60" s="23" t="s">
        <v>18</v>
      </c>
      <c r="C60" s="190">
        <v>45</v>
      </c>
      <c r="D60" s="190">
        <v>50</v>
      </c>
      <c r="E60" s="24"/>
    </row>
    <row r="61" spans="1:5" ht="19.5" x14ac:dyDescent="0.2">
      <c r="A61" s="3" t="s">
        <v>128</v>
      </c>
      <c r="B61" s="17" t="s">
        <v>15</v>
      </c>
      <c r="C61" s="192">
        <v>1868992.1</v>
      </c>
      <c r="D61" s="244">
        <v>1096878</v>
      </c>
      <c r="E61" s="88">
        <f t="shared" si="8"/>
        <v>170.39197613590574</v>
      </c>
    </row>
    <row r="62" spans="1:5" ht="18.75" x14ac:dyDescent="0.2">
      <c r="A62" s="30" t="s">
        <v>40</v>
      </c>
      <c r="B62" s="31" t="s">
        <v>15</v>
      </c>
      <c r="C62" s="190">
        <v>38976.300000000003</v>
      </c>
      <c r="D62" s="190">
        <v>53615</v>
      </c>
      <c r="E62" s="18"/>
    </row>
    <row r="63" spans="1:5" ht="18.75" x14ac:dyDescent="0.2">
      <c r="A63" s="262" t="s">
        <v>205</v>
      </c>
      <c r="B63" s="260"/>
      <c r="C63" s="260"/>
      <c r="D63" s="260"/>
      <c r="E63" s="261"/>
    </row>
    <row r="64" spans="1:5" ht="78" x14ac:dyDescent="0.2">
      <c r="A64" s="3" t="s">
        <v>41</v>
      </c>
      <c r="B64" s="17" t="s">
        <v>52</v>
      </c>
      <c r="C64" s="32"/>
      <c r="D64" s="32"/>
      <c r="E64" s="6"/>
    </row>
    <row r="65" spans="1:5" ht="19.5" x14ac:dyDescent="0.2">
      <c r="A65" s="14" t="s">
        <v>42</v>
      </c>
      <c r="B65" s="33"/>
      <c r="C65" s="34"/>
      <c r="D65" s="34"/>
      <c r="E65" s="34"/>
    </row>
    <row r="66" spans="1:5" ht="18.75" x14ac:dyDescent="0.2">
      <c r="A66" s="35" t="s">
        <v>43</v>
      </c>
      <c r="B66" s="10" t="s">
        <v>44</v>
      </c>
      <c r="C66" s="34"/>
      <c r="D66" s="34"/>
      <c r="E66" s="12"/>
    </row>
    <row r="67" spans="1:5" ht="18.75" x14ac:dyDescent="0.2">
      <c r="A67" s="34" t="s">
        <v>45</v>
      </c>
      <c r="B67" s="10" t="s">
        <v>18</v>
      </c>
      <c r="C67" s="34"/>
      <c r="D67" s="34"/>
      <c r="E67" s="15"/>
    </row>
    <row r="68" spans="1:5" ht="18.75" x14ac:dyDescent="0.2">
      <c r="A68" s="35" t="s">
        <v>46</v>
      </c>
      <c r="B68" s="10" t="s">
        <v>44</v>
      </c>
      <c r="C68" s="34"/>
      <c r="D68" s="34"/>
      <c r="E68" s="12"/>
    </row>
    <row r="69" spans="1:5" ht="37.5" x14ac:dyDescent="0.2">
      <c r="A69" s="35" t="s">
        <v>47</v>
      </c>
      <c r="B69" s="10" t="s">
        <v>18</v>
      </c>
      <c r="C69" s="34"/>
      <c r="D69" s="34"/>
      <c r="E69" s="15"/>
    </row>
    <row r="70" spans="1:5" ht="19.5" x14ac:dyDescent="0.2">
      <c r="A70" s="14" t="s">
        <v>48</v>
      </c>
      <c r="B70" s="10"/>
      <c r="C70" s="34"/>
      <c r="D70" s="34"/>
      <c r="E70" s="34"/>
    </row>
    <row r="71" spans="1:5" ht="18.75" x14ac:dyDescent="0.2">
      <c r="A71" s="35" t="s">
        <v>49</v>
      </c>
      <c r="B71" s="10" t="s">
        <v>44</v>
      </c>
      <c r="C71" s="34"/>
      <c r="D71" s="34"/>
      <c r="E71" s="12"/>
    </row>
    <row r="72" spans="1:5" ht="18.75" x14ac:dyDescent="0.2">
      <c r="A72" s="34" t="s">
        <v>45</v>
      </c>
      <c r="B72" s="10" t="s">
        <v>18</v>
      </c>
      <c r="C72" s="34"/>
      <c r="D72" s="34"/>
      <c r="E72" s="15"/>
    </row>
    <row r="73" spans="1:5" ht="18.75" x14ac:dyDescent="0.2">
      <c r="A73" s="35" t="s">
        <v>50</v>
      </c>
      <c r="B73" s="10" t="s">
        <v>44</v>
      </c>
      <c r="C73" s="34"/>
      <c r="D73" s="34"/>
      <c r="E73" s="12"/>
    </row>
    <row r="74" spans="1:5" ht="18.75" x14ac:dyDescent="0.2">
      <c r="A74" s="34" t="s">
        <v>45</v>
      </c>
      <c r="B74" s="10" t="s">
        <v>18</v>
      </c>
      <c r="C74" s="34"/>
      <c r="D74" s="34"/>
      <c r="E74" s="15"/>
    </row>
    <row r="75" spans="1:5" ht="18.75" x14ac:dyDescent="0.2">
      <c r="A75" s="35" t="s">
        <v>51</v>
      </c>
      <c r="B75" s="10" t="s">
        <v>44</v>
      </c>
      <c r="C75" s="34"/>
      <c r="D75" s="34"/>
      <c r="E75" s="12"/>
    </row>
    <row r="76" spans="1:5" ht="18.75" x14ac:dyDescent="0.2">
      <c r="A76" s="34" t="s">
        <v>45</v>
      </c>
      <c r="B76" s="10" t="s">
        <v>18</v>
      </c>
      <c r="C76" s="34"/>
      <c r="D76" s="34"/>
      <c r="E76" s="15"/>
    </row>
    <row r="77" spans="1:5" ht="39" x14ac:dyDescent="0.2">
      <c r="A77" s="16" t="s">
        <v>118</v>
      </c>
      <c r="B77" s="10" t="s">
        <v>52</v>
      </c>
      <c r="C77" s="34"/>
      <c r="D77" s="34"/>
      <c r="E77" s="12"/>
    </row>
    <row r="78" spans="1:5" ht="39" x14ac:dyDescent="0.2">
      <c r="A78" s="16" t="s">
        <v>53</v>
      </c>
      <c r="B78" s="10" t="s">
        <v>18</v>
      </c>
      <c r="C78" s="34"/>
      <c r="D78" s="34"/>
      <c r="E78" s="15"/>
    </row>
    <row r="79" spans="1:5" ht="39" x14ac:dyDescent="0.2">
      <c r="A79" s="16" t="s">
        <v>54</v>
      </c>
      <c r="B79" s="31" t="s">
        <v>18</v>
      </c>
      <c r="C79" s="36"/>
      <c r="D79" s="36"/>
      <c r="E79" s="37"/>
    </row>
    <row r="80" spans="1:5" ht="18.75" x14ac:dyDescent="0.2">
      <c r="A80" s="257" t="s">
        <v>204</v>
      </c>
      <c r="B80" s="258"/>
      <c r="C80" s="258"/>
      <c r="D80" s="258"/>
      <c r="E80" s="259"/>
    </row>
    <row r="81" spans="1:5" ht="19.5" x14ac:dyDescent="0.2">
      <c r="A81" s="90" t="s">
        <v>63</v>
      </c>
      <c r="B81" s="4" t="s">
        <v>64</v>
      </c>
      <c r="C81" s="5">
        <v>39671</v>
      </c>
      <c r="D81" s="5">
        <v>41279</v>
      </c>
      <c r="E81" s="6"/>
    </row>
    <row r="82" spans="1:5" ht="19.5" x14ac:dyDescent="0.2">
      <c r="A82" s="3" t="s">
        <v>55</v>
      </c>
      <c r="B82" s="17" t="s">
        <v>44</v>
      </c>
      <c r="C82" s="20"/>
      <c r="D82" s="20"/>
      <c r="E82" s="9"/>
    </row>
    <row r="83" spans="1:5" ht="19.5" x14ac:dyDescent="0.2">
      <c r="A83" s="14" t="s">
        <v>56</v>
      </c>
      <c r="B83" s="10" t="s">
        <v>44</v>
      </c>
      <c r="C83" s="11"/>
      <c r="D83" s="11"/>
      <c r="E83" s="12"/>
    </row>
    <row r="84" spans="1:5" ht="18.75" x14ac:dyDescent="0.2">
      <c r="A84" s="35" t="s">
        <v>57</v>
      </c>
      <c r="B84" s="10" t="s">
        <v>44</v>
      </c>
      <c r="C84" s="11"/>
      <c r="D84" s="11"/>
      <c r="E84" s="12"/>
    </row>
    <row r="85" spans="1:5" ht="19.5" x14ac:dyDescent="0.2">
      <c r="A85" s="14" t="s">
        <v>58</v>
      </c>
      <c r="B85" s="10" t="s">
        <v>44</v>
      </c>
      <c r="C85" s="11"/>
      <c r="D85" s="11"/>
      <c r="E85" s="12"/>
    </row>
    <row r="86" spans="1:5" ht="19.5" x14ac:dyDescent="0.2">
      <c r="A86" s="14" t="s">
        <v>59</v>
      </c>
      <c r="B86" s="10" t="s">
        <v>44</v>
      </c>
      <c r="C86" s="11"/>
      <c r="D86" s="11"/>
      <c r="E86" s="12"/>
    </row>
    <row r="87" spans="1:5" ht="18.75" x14ac:dyDescent="0.2">
      <c r="A87" s="75" t="s">
        <v>60</v>
      </c>
      <c r="B87" s="83" t="s">
        <v>44</v>
      </c>
      <c r="C87" s="11"/>
      <c r="D87" s="11"/>
      <c r="E87" s="12"/>
    </row>
    <row r="88" spans="1:5" ht="58.5" x14ac:dyDescent="0.2">
      <c r="A88" s="14" t="s">
        <v>61</v>
      </c>
      <c r="B88" s="10" t="s">
        <v>18</v>
      </c>
      <c r="C88" s="11"/>
      <c r="D88" s="11"/>
      <c r="E88" s="15"/>
    </row>
    <row r="89" spans="1:5" ht="37.5" x14ac:dyDescent="0.2">
      <c r="A89" s="75" t="s">
        <v>168</v>
      </c>
      <c r="B89" s="10" t="s">
        <v>18</v>
      </c>
      <c r="C89" s="11"/>
      <c r="D89" s="11"/>
      <c r="E89" s="15"/>
    </row>
    <row r="90" spans="1:5" ht="37.5" x14ac:dyDescent="0.2">
      <c r="A90" s="75" t="s">
        <v>194</v>
      </c>
      <c r="B90" s="10" t="s">
        <v>18</v>
      </c>
      <c r="C90" s="11"/>
      <c r="D90" s="11"/>
      <c r="E90" s="15"/>
    </row>
    <row r="91" spans="1:5" ht="18.75" x14ac:dyDescent="0.2">
      <c r="A91" s="75" t="s">
        <v>169</v>
      </c>
      <c r="B91" s="10" t="s">
        <v>18</v>
      </c>
      <c r="C91" s="11"/>
      <c r="D91" s="11"/>
      <c r="E91" s="15"/>
    </row>
    <row r="92" spans="1:5" ht="18.75" x14ac:dyDescent="0.2">
      <c r="A92" s="35" t="s">
        <v>170</v>
      </c>
      <c r="B92" s="10" t="s">
        <v>18</v>
      </c>
      <c r="C92" s="11"/>
      <c r="D92" s="11"/>
      <c r="E92" s="15"/>
    </row>
    <row r="93" spans="1:5" ht="18.75" x14ac:dyDescent="0.2">
      <c r="A93" s="89" t="s">
        <v>101</v>
      </c>
      <c r="B93" s="10" t="s">
        <v>18</v>
      </c>
      <c r="C93" s="11"/>
      <c r="D93" s="11"/>
      <c r="E93" s="15"/>
    </row>
    <row r="94" spans="1:5" ht="18.75" x14ac:dyDescent="0.2">
      <c r="A94" s="89" t="s">
        <v>102</v>
      </c>
      <c r="B94" s="10" t="s">
        <v>18</v>
      </c>
      <c r="C94" s="11"/>
      <c r="D94" s="11"/>
      <c r="E94" s="15"/>
    </row>
    <row r="95" spans="1:5" ht="37.5" x14ac:dyDescent="0.2">
      <c r="A95" s="75" t="s">
        <v>171</v>
      </c>
      <c r="B95" s="10" t="s">
        <v>18</v>
      </c>
      <c r="C95" s="11"/>
      <c r="D95" s="11"/>
      <c r="E95" s="15"/>
    </row>
    <row r="96" spans="1:5" ht="56.25" x14ac:dyDescent="0.2">
      <c r="A96" s="75" t="s">
        <v>172</v>
      </c>
      <c r="B96" s="10" t="s">
        <v>18</v>
      </c>
      <c r="C96" s="11"/>
      <c r="D96" s="11"/>
      <c r="E96" s="15"/>
    </row>
    <row r="97" spans="1:5" ht="18.75" x14ac:dyDescent="0.2">
      <c r="A97" s="89" t="s">
        <v>108</v>
      </c>
      <c r="B97" s="10" t="s">
        <v>18</v>
      </c>
      <c r="C97" s="11"/>
      <c r="D97" s="11"/>
      <c r="E97" s="15"/>
    </row>
    <row r="98" spans="1:5" ht="37.5" x14ac:dyDescent="0.2">
      <c r="A98" s="35" t="s">
        <v>173</v>
      </c>
      <c r="B98" s="8" t="s">
        <v>18</v>
      </c>
      <c r="C98" s="11"/>
      <c r="D98" s="11"/>
      <c r="E98" s="15"/>
    </row>
    <row r="99" spans="1:5" ht="18.75" x14ac:dyDescent="0.2">
      <c r="A99" s="35" t="s">
        <v>217</v>
      </c>
      <c r="B99" s="8" t="s">
        <v>18</v>
      </c>
      <c r="C99" s="20"/>
      <c r="D99" s="20"/>
      <c r="E99" s="37"/>
    </row>
    <row r="100" spans="1:5" ht="18.75" x14ac:dyDescent="0.2">
      <c r="A100" s="35" t="s">
        <v>219</v>
      </c>
      <c r="B100" s="8" t="s">
        <v>18</v>
      </c>
      <c r="C100" s="20"/>
      <c r="D100" s="20"/>
      <c r="E100" s="37"/>
    </row>
    <row r="101" spans="1:5" ht="18.75" x14ac:dyDescent="0.2">
      <c r="A101" s="89" t="s">
        <v>106</v>
      </c>
      <c r="B101" s="8" t="s">
        <v>18</v>
      </c>
      <c r="C101" s="20"/>
      <c r="D101" s="20"/>
      <c r="E101" s="37"/>
    </row>
    <row r="102" spans="1:5" ht="75" x14ac:dyDescent="0.2">
      <c r="A102" s="84" t="s">
        <v>119</v>
      </c>
      <c r="B102" s="31" t="s">
        <v>18</v>
      </c>
      <c r="C102" s="20"/>
      <c r="D102" s="20"/>
      <c r="E102" s="37"/>
    </row>
    <row r="103" spans="1:5" ht="18.75" x14ac:dyDescent="0.2">
      <c r="A103" s="257" t="s">
        <v>62</v>
      </c>
      <c r="B103" s="258"/>
      <c r="C103" s="258"/>
      <c r="D103" s="258"/>
      <c r="E103" s="259"/>
    </row>
    <row r="104" spans="1:5" ht="19.5" x14ac:dyDescent="0.2">
      <c r="A104" s="14" t="s">
        <v>65</v>
      </c>
      <c r="B104" s="10" t="s">
        <v>64</v>
      </c>
      <c r="C104" s="178">
        <f>SUM(C107:C121)</f>
        <v>13.798</v>
      </c>
      <c r="D104" s="178">
        <f>SUM(D107:D121)</f>
        <v>14.632</v>
      </c>
      <c r="E104" s="88">
        <f t="shared" ref="E104:E147" si="9">C104/D104*100</f>
        <v>94.300164024056869</v>
      </c>
    </row>
    <row r="105" spans="1:5" ht="19.5" x14ac:dyDescent="0.2">
      <c r="A105" s="3" t="s">
        <v>66</v>
      </c>
      <c r="B105" s="40"/>
      <c r="C105" s="179"/>
      <c r="D105" s="179"/>
      <c r="E105" s="88"/>
    </row>
    <row r="106" spans="1:5" ht="37.5" x14ac:dyDescent="0.2">
      <c r="A106" s="75" t="s">
        <v>168</v>
      </c>
      <c r="B106" s="8" t="s">
        <v>64</v>
      </c>
      <c r="C106" s="178">
        <f>SUM(C107:C108)</f>
        <v>0.38799999999999996</v>
      </c>
      <c r="D106" s="178">
        <f>SUM(D107:D108)</f>
        <v>0.44999999999999996</v>
      </c>
      <c r="E106" s="88">
        <f t="shared" si="9"/>
        <v>86.222222222222229</v>
      </c>
    </row>
    <row r="107" spans="1:5" ht="37.5" x14ac:dyDescent="0.2">
      <c r="A107" s="75" t="s">
        <v>194</v>
      </c>
      <c r="B107" s="8" t="s">
        <v>64</v>
      </c>
      <c r="C107" s="178">
        <v>0.104</v>
      </c>
      <c r="D107" s="178">
        <v>0.1</v>
      </c>
      <c r="E107" s="88"/>
    </row>
    <row r="108" spans="1:5" ht="18.75" x14ac:dyDescent="0.2">
      <c r="A108" s="75" t="s">
        <v>169</v>
      </c>
      <c r="B108" s="10" t="s">
        <v>64</v>
      </c>
      <c r="C108" s="180">
        <v>0.28399999999999997</v>
      </c>
      <c r="D108" s="180">
        <v>0.35</v>
      </c>
      <c r="E108" s="88"/>
    </row>
    <row r="109" spans="1:5" ht="18.75" x14ac:dyDescent="0.2">
      <c r="A109" s="35" t="s">
        <v>170</v>
      </c>
      <c r="B109" s="10" t="s">
        <v>64</v>
      </c>
      <c r="C109" s="180"/>
      <c r="D109" s="180"/>
      <c r="E109" s="88"/>
    </row>
    <row r="110" spans="1:5" ht="18.75" x14ac:dyDescent="0.2">
      <c r="A110" s="89" t="s">
        <v>101</v>
      </c>
      <c r="B110" s="10" t="s">
        <v>64</v>
      </c>
      <c r="C110" s="180"/>
      <c r="D110" s="180"/>
      <c r="E110" s="88"/>
    </row>
    <row r="111" spans="1:5" ht="18.75" x14ac:dyDescent="0.2">
      <c r="A111" s="89" t="s">
        <v>102</v>
      </c>
      <c r="B111" s="10" t="s">
        <v>64</v>
      </c>
      <c r="C111" s="180">
        <v>0.22</v>
      </c>
      <c r="D111" s="180">
        <v>0.36299999999999999</v>
      </c>
      <c r="E111" s="88">
        <f t="shared" si="9"/>
        <v>60.606060606060609</v>
      </c>
    </row>
    <row r="112" spans="1:5" ht="37.5" x14ac:dyDescent="0.2">
      <c r="A112" s="75" t="s">
        <v>171</v>
      </c>
      <c r="B112" s="10" t="s">
        <v>64</v>
      </c>
      <c r="C112" s="179">
        <v>0.93799999999999994</v>
      </c>
      <c r="D112" s="179">
        <v>0.872</v>
      </c>
      <c r="E112" s="88">
        <f t="shared" si="9"/>
        <v>107.56880733944953</v>
      </c>
    </row>
    <row r="113" spans="1:5" ht="56.25" x14ac:dyDescent="0.2">
      <c r="A113" s="75" t="s">
        <v>172</v>
      </c>
      <c r="B113" s="10" t="s">
        <v>64</v>
      </c>
      <c r="C113" s="179">
        <v>0.106</v>
      </c>
      <c r="D113" s="179">
        <v>0.106</v>
      </c>
      <c r="E113" s="88">
        <f t="shared" si="9"/>
        <v>100</v>
      </c>
    </row>
    <row r="114" spans="1:5" ht="18.75" x14ac:dyDescent="0.2">
      <c r="A114" s="89" t="s">
        <v>108</v>
      </c>
      <c r="B114" s="10" t="s">
        <v>64</v>
      </c>
      <c r="C114" s="179">
        <v>0.52800000000000002</v>
      </c>
      <c r="D114" s="179">
        <v>0.378</v>
      </c>
      <c r="E114" s="88">
        <f t="shared" si="9"/>
        <v>139.6825396825397</v>
      </c>
    </row>
    <row r="115" spans="1:5" ht="37.5" x14ac:dyDescent="0.2">
      <c r="A115" s="35" t="s">
        <v>173</v>
      </c>
      <c r="B115" s="10" t="s">
        <v>64</v>
      </c>
      <c r="C115" s="179">
        <v>2.3879999999999999</v>
      </c>
      <c r="D115" s="179">
        <v>2.673</v>
      </c>
      <c r="E115" s="88">
        <f t="shared" si="9"/>
        <v>89.337822671156005</v>
      </c>
    </row>
    <row r="116" spans="1:5" ht="18.75" x14ac:dyDescent="0.2">
      <c r="A116" s="35" t="s">
        <v>217</v>
      </c>
      <c r="B116" s="10" t="s">
        <v>64</v>
      </c>
      <c r="C116" s="179">
        <v>0.91800000000000004</v>
      </c>
      <c r="D116" s="179">
        <v>1.02</v>
      </c>
      <c r="E116" s="88">
        <f t="shared" si="9"/>
        <v>90</v>
      </c>
    </row>
    <row r="117" spans="1:5" ht="18.75" x14ac:dyDescent="0.2">
      <c r="A117" s="35" t="s">
        <v>219</v>
      </c>
      <c r="B117" s="10" t="s">
        <v>64</v>
      </c>
      <c r="C117" s="179">
        <v>0.112</v>
      </c>
      <c r="D117" s="179">
        <v>0.107</v>
      </c>
      <c r="E117" s="88">
        <f t="shared" si="9"/>
        <v>104.67289719626169</v>
      </c>
    </row>
    <row r="118" spans="1:5" ht="37.5" x14ac:dyDescent="0.2">
      <c r="A118" s="35" t="s">
        <v>100</v>
      </c>
      <c r="B118" s="10" t="s">
        <v>64</v>
      </c>
      <c r="C118" s="179">
        <v>1.4339999999999999</v>
      </c>
      <c r="D118" s="179">
        <v>1.3939999999999999</v>
      </c>
      <c r="E118" s="88">
        <f t="shared" si="9"/>
        <v>102.86944045911048</v>
      </c>
    </row>
    <row r="119" spans="1:5" ht="18.75" x14ac:dyDescent="0.3">
      <c r="A119" s="13" t="s">
        <v>103</v>
      </c>
      <c r="B119" s="10" t="s">
        <v>64</v>
      </c>
      <c r="C119" s="179">
        <v>1.863</v>
      </c>
      <c r="D119" s="179">
        <v>1.794</v>
      </c>
      <c r="E119" s="88">
        <f t="shared" si="9"/>
        <v>103.84615384615384</v>
      </c>
    </row>
    <row r="120" spans="1:5" ht="18.75" x14ac:dyDescent="0.3">
      <c r="A120" s="13" t="s">
        <v>104</v>
      </c>
      <c r="B120" s="10" t="s">
        <v>64</v>
      </c>
      <c r="C120" s="179">
        <v>1.8029999999999999</v>
      </c>
      <c r="D120" s="179">
        <v>1.702</v>
      </c>
      <c r="E120" s="88">
        <f t="shared" si="9"/>
        <v>105.93419506462985</v>
      </c>
    </row>
    <row r="121" spans="1:5" ht="18.75" x14ac:dyDescent="0.3">
      <c r="A121" s="13" t="s">
        <v>106</v>
      </c>
      <c r="B121" s="8" t="s">
        <v>64</v>
      </c>
      <c r="C121" s="179">
        <v>3.1</v>
      </c>
      <c r="D121" s="179">
        <v>3.7730000000000001</v>
      </c>
      <c r="E121" s="88">
        <f t="shared" si="9"/>
        <v>82.162735223959714</v>
      </c>
    </row>
    <row r="122" spans="1:5" ht="75" x14ac:dyDescent="0.3">
      <c r="A122" s="62" t="s">
        <v>117</v>
      </c>
      <c r="B122" s="8" t="s">
        <v>64</v>
      </c>
      <c r="C122" s="179">
        <v>0.38800000000000001</v>
      </c>
      <c r="D122" s="179">
        <v>0.39300000000000002</v>
      </c>
      <c r="E122" s="88">
        <f t="shared" si="9"/>
        <v>98.727735368956743</v>
      </c>
    </row>
    <row r="123" spans="1:5" ht="18.75" x14ac:dyDescent="0.3">
      <c r="A123" s="63" t="s">
        <v>105</v>
      </c>
      <c r="B123" s="40"/>
      <c r="C123" s="181"/>
      <c r="D123" s="181"/>
      <c r="E123" s="88"/>
    </row>
    <row r="124" spans="1:5" ht="37.5" x14ac:dyDescent="0.2">
      <c r="A124" s="35" t="s">
        <v>220</v>
      </c>
      <c r="B124" s="10" t="s">
        <v>64</v>
      </c>
      <c r="C124" s="179">
        <v>9.8000000000000004E-2</v>
      </c>
      <c r="D124" s="179">
        <v>0.1</v>
      </c>
      <c r="E124" s="88">
        <f t="shared" si="9"/>
        <v>98</v>
      </c>
    </row>
    <row r="125" spans="1:5" ht="18.75" x14ac:dyDescent="0.3">
      <c r="A125" s="13" t="s">
        <v>221</v>
      </c>
      <c r="B125" s="10" t="s">
        <v>64</v>
      </c>
      <c r="C125" s="179">
        <v>2.8000000000000001E-2</v>
      </c>
      <c r="D125" s="179">
        <v>2.9000000000000001E-2</v>
      </c>
      <c r="E125" s="88">
        <f t="shared" si="9"/>
        <v>96.551724137931032</v>
      </c>
    </row>
    <row r="126" spans="1:5" ht="18.75" x14ac:dyDescent="0.3">
      <c r="A126" s="64" t="s">
        <v>129</v>
      </c>
      <c r="B126" s="10" t="s">
        <v>64</v>
      </c>
      <c r="C126" s="181"/>
      <c r="D126" s="181"/>
      <c r="E126" s="88"/>
    </row>
    <row r="127" spans="1:5" ht="18.75" x14ac:dyDescent="0.3">
      <c r="A127" s="13" t="s">
        <v>107</v>
      </c>
      <c r="B127" s="8" t="s">
        <v>44</v>
      </c>
      <c r="C127" s="179">
        <v>0.11899999999999999</v>
      </c>
      <c r="D127" s="179">
        <v>0.124</v>
      </c>
      <c r="E127" s="88">
        <f t="shared" si="9"/>
        <v>95.967741935483858</v>
      </c>
    </row>
    <row r="128" spans="1:5" ht="39" x14ac:dyDescent="0.2">
      <c r="A128" s="87" t="s">
        <v>67</v>
      </c>
      <c r="B128" s="8" t="s">
        <v>18</v>
      </c>
      <c r="C128" s="76">
        <v>2.65</v>
      </c>
      <c r="D128" s="76">
        <v>2.65</v>
      </c>
      <c r="E128" s="37"/>
    </row>
    <row r="129" spans="1:7" ht="19.5" x14ac:dyDescent="0.2">
      <c r="A129" s="14" t="s">
        <v>68</v>
      </c>
      <c r="B129" s="10" t="s">
        <v>22</v>
      </c>
      <c r="C129" s="183">
        <f>(C155+C154+1624.86+62.5+178.4)/C81/9*1000000</f>
        <v>15660.3182475864</v>
      </c>
      <c r="D129" s="183">
        <f>(D155+D154+1602.16+845.4)/D81/9*1000000</f>
        <v>16432.587755409662</v>
      </c>
      <c r="E129" s="88">
        <f t="shared" si="9"/>
        <v>95.300378009123804</v>
      </c>
    </row>
    <row r="130" spans="1:7" ht="39" x14ac:dyDescent="0.2">
      <c r="A130" s="14" t="s">
        <v>69</v>
      </c>
      <c r="B130" s="10" t="s">
        <v>22</v>
      </c>
      <c r="C130" s="183">
        <v>29817.4</v>
      </c>
      <c r="D130" s="182">
        <v>27106.7</v>
      </c>
      <c r="E130" s="88">
        <f t="shared" si="9"/>
        <v>110.00011067374487</v>
      </c>
      <c r="G130">
        <v>27380.5</v>
      </c>
    </row>
    <row r="131" spans="1:7" ht="19.5" x14ac:dyDescent="0.2">
      <c r="A131" s="3" t="s">
        <v>66</v>
      </c>
      <c r="B131" s="40"/>
      <c r="C131" s="181"/>
      <c r="D131" s="181"/>
      <c r="E131" s="12"/>
    </row>
    <row r="132" spans="1:7" ht="37.5" x14ac:dyDescent="0.2">
      <c r="A132" s="75" t="s">
        <v>168</v>
      </c>
      <c r="B132" s="8" t="s">
        <v>22</v>
      </c>
      <c r="C132" s="183">
        <v>15370.5</v>
      </c>
      <c r="D132" s="76">
        <v>16105.5</v>
      </c>
      <c r="E132" s="88">
        <f t="shared" si="9"/>
        <v>95.436341622427122</v>
      </c>
    </row>
    <row r="133" spans="1:7" ht="37.5" x14ac:dyDescent="0.2">
      <c r="A133" s="75" t="s">
        <v>194</v>
      </c>
      <c r="B133" s="8" t="s">
        <v>22</v>
      </c>
      <c r="C133" s="183">
        <v>21444.400000000001</v>
      </c>
      <c r="D133" s="76">
        <v>14581.4</v>
      </c>
      <c r="E133" s="88">
        <f t="shared" si="9"/>
        <v>147.06681114296296</v>
      </c>
    </row>
    <row r="134" spans="1:7" ht="18.75" x14ac:dyDescent="0.2">
      <c r="A134" s="75" t="s">
        <v>169</v>
      </c>
      <c r="B134" s="10" t="s">
        <v>22</v>
      </c>
      <c r="C134" s="183">
        <v>15133.2</v>
      </c>
      <c r="D134" s="182">
        <v>16160</v>
      </c>
      <c r="E134" s="88">
        <f t="shared" si="9"/>
        <v>93.646039603960389</v>
      </c>
    </row>
    <row r="135" spans="1:7" ht="18.75" x14ac:dyDescent="0.2">
      <c r="A135" s="35" t="s">
        <v>170</v>
      </c>
      <c r="B135" s="10" t="s">
        <v>22</v>
      </c>
      <c r="C135" s="183"/>
      <c r="D135" s="182"/>
      <c r="E135" s="88"/>
    </row>
    <row r="136" spans="1:7" ht="18.75" x14ac:dyDescent="0.2">
      <c r="A136" s="89" t="s">
        <v>101</v>
      </c>
      <c r="B136" s="10" t="s">
        <v>22</v>
      </c>
      <c r="C136" s="183"/>
      <c r="D136" s="182"/>
      <c r="E136" s="88"/>
    </row>
    <row r="137" spans="1:7" ht="18.75" x14ac:dyDescent="0.2">
      <c r="A137" s="89" t="s">
        <v>102</v>
      </c>
      <c r="B137" s="10" t="s">
        <v>22</v>
      </c>
      <c r="C137" s="183">
        <v>47835.6</v>
      </c>
      <c r="D137" s="182">
        <v>44721</v>
      </c>
      <c r="E137" s="88">
        <f t="shared" si="9"/>
        <v>106.96451331589185</v>
      </c>
    </row>
    <row r="138" spans="1:7" ht="37.5" x14ac:dyDescent="0.2">
      <c r="A138" s="75" t="s">
        <v>171</v>
      </c>
      <c r="B138" s="10" t="s">
        <v>22</v>
      </c>
      <c r="C138" s="183">
        <v>39908</v>
      </c>
      <c r="D138" s="182">
        <v>37562.5</v>
      </c>
      <c r="E138" s="88">
        <f t="shared" si="9"/>
        <v>106.24425956738767</v>
      </c>
    </row>
    <row r="139" spans="1:7" ht="56.25" x14ac:dyDescent="0.2">
      <c r="A139" s="75" t="s">
        <v>172</v>
      </c>
      <c r="B139" s="10" t="s">
        <v>22</v>
      </c>
      <c r="C139" s="183">
        <v>26838.400000000001</v>
      </c>
      <c r="D139" s="182">
        <v>24826.5</v>
      </c>
      <c r="E139" s="88">
        <f t="shared" si="9"/>
        <v>108.10384065413973</v>
      </c>
    </row>
    <row r="140" spans="1:7" ht="18.75" x14ac:dyDescent="0.2">
      <c r="A140" s="89" t="s">
        <v>108</v>
      </c>
      <c r="B140" s="10" t="s">
        <v>22</v>
      </c>
      <c r="C140" s="183">
        <v>60432.3</v>
      </c>
      <c r="D140" s="182">
        <v>52324.5</v>
      </c>
      <c r="E140" s="88">
        <f t="shared" si="9"/>
        <v>115.49522690135596</v>
      </c>
    </row>
    <row r="141" spans="1:7" ht="37.5" x14ac:dyDescent="0.2">
      <c r="A141" s="35" t="s">
        <v>173</v>
      </c>
      <c r="B141" s="10" t="s">
        <v>22</v>
      </c>
      <c r="C141" s="183">
        <v>29379.9</v>
      </c>
      <c r="D141" s="182">
        <v>29201.3</v>
      </c>
      <c r="E141" s="88">
        <f t="shared" si="9"/>
        <v>100.61161660611</v>
      </c>
    </row>
    <row r="142" spans="1:7" ht="18.75" x14ac:dyDescent="0.2">
      <c r="A142" s="35" t="s">
        <v>217</v>
      </c>
      <c r="B142" s="10" t="s">
        <v>22</v>
      </c>
      <c r="C142" s="183">
        <v>48924.9</v>
      </c>
      <c r="D142" s="182">
        <v>43031.1</v>
      </c>
      <c r="E142" s="88">
        <f t="shared" si="9"/>
        <v>113.69660547836334</v>
      </c>
    </row>
    <row r="143" spans="1:7" ht="18.75" x14ac:dyDescent="0.2">
      <c r="A143" s="35" t="s">
        <v>219</v>
      </c>
      <c r="B143" s="10" t="s">
        <v>22</v>
      </c>
      <c r="C143" s="183">
        <v>56672</v>
      </c>
      <c r="D143" s="182">
        <v>57624.7</v>
      </c>
      <c r="E143" s="88">
        <f t="shared" si="9"/>
        <v>98.34671590481166</v>
      </c>
    </row>
    <row r="144" spans="1:7" ht="37.5" x14ac:dyDescent="0.2">
      <c r="A144" s="35" t="s">
        <v>100</v>
      </c>
      <c r="B144" s="10" t="s">
        <v>22</v>
      </c>
      <c r="C144" s="183">
        <v>55018.9</v>
      </c>
      <c r="D144" s="182">
        <v>50194</v>
      </c>
      <c r="E144" s="88">
        <f t="shared" si="9"/>
        <v>109.61250348647249</v>
      </c>
    </row>
    <row r="145" spans="1:5" ht="18.75" x14ac:dyDescent="0.3">
      <c r="A145" s="13" t="s">
        <v>103</v>
      </c>
      <c r="B145" s="10" t="s">
        <v>22</v>
      </c>
      <c r="C145" s="183">
        <v>35877.9</v>
      </c>
      <c r="D145" s="182">
        <v>34121.199999999997</v>
      </c>
      <c r="E145" s="88">
        <f t="shared" si="9"/>
        <v>105.14841213087468</v>
      </c>
    </row>
    <row r="146" spans="1:5" ht="18.75" x14ac:dyDescent="0.3">
      <c r="A146" s="13" t="s">
        <v>104</v>
      </c>
      <c r="B146" s="10" t="s">
        <v>22</v>
      </c>
      <c r="C146" s="183">
        <v>38222.800000000003</v>
      </c>
      <c r="D146" s="182">
        <v>33012.300000000003</v>
      </c>
      <c r="E146" s="88">
        <f t="shared" si="9"/>
        <v>115.78351099438693</v>
      </c>
    </row>
    <row r="147" spans="1:5" ht="18.75" x14ac:dyDescent="0.3">
      <c r="A147" s="13" t="s">
        <v>106</v>
      </c>
      <c r="B147" s="10" t="s">
        <v>22</v>
      </c>
      <c r="C147" s="183">
        <v>33862.400000000001</v>
      </c>
      <c r="D147" s="182">
        <v>35083.300000000003</v>
      </c>
      <c r="E147" s="88">
        <f t="shared" si="9"/>
        <v>96.51999669358355</v>
      </c>
    </row>
    <row r="148" spans="1:5" ht="75" x14ac:dyDescent="0.3">
      <c r="A148" s="62" t="s">
        <v>117</v>
      </c>
      <c r="B148" s="10" t="s">
        <v>22</v>
      </c>
      <c r="C148" s="182"/>
      <c r="D148" s="182"/>
      <c r="E148" s="88"/>
    </row>
    <row r="149" spans="1:5" ht="18.75" x14ac:dyDescent="0.3">
      <c r="A149" s="63" t="s">
        <v>105</v>
      </c>
      <c r="B149" s="10" t="s">
        <v>22</v>
      </c>
      <c r="C149" s="182"/>
      <c r="D149" s="182"/>
      <c r="E149" s="88"/>
    </row>
    <row r="150" spans="1:5" ht="37.5" x14ac:dyDescent="0.2">
      <c r="A150" s="35" t="s">
        <v>235</v>
      </c>
      <c r="B150" s="10" t="s">
        <v>22</v>
      </c>
      <c r="C150" s="182">
        <v>36928</v>
      </c>
      <c r="D150" s="182">
        <v>37545.1</v>
      </c>
      <c r="E150" s="88">
        <f t="shared" ref="E150:E158" si="10">C150/D150*100</f>
        <v>98.356376730918285</v>
      </c>
    </row>
    <row r="151" spans="1:5" ht="18.75" x14ac:dyDescent="0.3">
      <c r="A151" s="13" t="s">
        <v>221</v>
      </c>
      <c r="B151" s="10" t="s">
        <v>22</v>
      </c>
      <c r="C151" s="182">
        <v>31425.8</v>
      </c>
      <c r="D151" s="182">
        <v>29986.400000000001</v>
      </c>
      <c r="E151" s="88">
        <f t="shared" si="10"/>
        <v>104.80017607982283</v>
      </c>
    </row>
    <row r="152" spans="1:5" ht="18.75" x14ac:dyDescent="0.3">
      <c r="A152" s="64" t="s">
        <v>129</v>
      </c>
      <c r="B152" s="10" t="s">
        <v>22</v>
      </c>
      <c r="C152" s="182"/>
      <c r="D152" s="182"/>
      <c r="E152" s="88"/>
    </row>
    <row r="153" spans="1:5" ht="18.75" x14ac:dyDescent="0.3">
      <c r="A153" s="13" t="s">
        <v>107</v>
      </c>
      <c r="B153" s="10" t="s">
        <v>22</v>
      </c>
      <c r="C153" s="183">
        <v>54459.4</v>
      </c>
      <c r="D153" s="183">
        <v>44140</v>
      </c>
      <c r="E153" s="88">
        <f t="shared" si="10"/>
        <v>123.37879474399638</v>
      </c>
    </row>
    <row r="154" spans="1:5" ht="19.5" x14ac:dyDescent="0.35">
      <c r="A154" s="39" t="s">
        <v>70</v>
      </c>
      <c r="B154" s="10" t="s">
        <v>12</v>
      </c>
      <c r="C154" s="182">
        <v>22.8</v>
      </c>
      <c r="D154" s="245">
        <v>87.7</v>
      </c>
      <c r="E154" s="88"/>
    </row>
    <row r="155" spans="1:5" ht="19.5" x14ac:dyDescent="0.35">
      <c r="A155" s="41" t="s">
        <v>71</v>
      </c>
      <c r="B155" s="10" t="s">
        <v>12</v>
      </c>
      <c r="C155" s="246">
        <f>C130*C104*9/1000</f>
        <v>3702.7843668</v>
      </c>
      <c r="D155" s="246">
        <f>D130*D104*9/1000</f>
        <v>3569.6271096</v>
      </c>
      <c r="E155" s="88">
        <f t="shared" si="10"/>
        <v>103.7302847919855</v>
      </c>
    </row>
    <row r="156" spans="1:5" ht="39" x14ac:dyDescent="0.2">
      <c r="A156" s="16" t="s">
        <v>120</v>
      </c>
      <c r="B156" s="10" t="s">
        <v>22</v>
      </c>
      <c r="C156" s="182">
        <v>11179</v>
      </c>
      <c r="D156" s="182">
        <v>10689</v>
      </c>
      <c r="E156" s="88">
        <f t="shared" si="10"/>
        <v>104.58415193189261</v>
      </c>
    </row>
    <row r="157" spans="1:5" ht="58.5" x14ac:dyDescent="0.2">
      <c r="A157" s="14" t="s">
        <v>72</v>
      </c>
      <c r="B157" s="10" t="s">
        <v>73</v>
      </c>
      <c r="C157" s="185">
        <f>C129/C156</f>
        <v>1.4008693306723679</v>
      </c>
      <c r="D157" s="185">
        <f>D129/D156</f>
        <v>1.5373363041827732</v>
      </c>
      <c r="E157" s="15"/>
    </row>
    <row r="158" spans="1:5" ht="39" x14ac:dyDescent="0.2">
      <c r="A158" s="14" t="s">
        <v>74</v>
      </c>
      <c r="B158" s="10" t="s">
        <v>44</v>
      </c>
      <c r="C158" s="182">
        <v>9.7899999999999991</v>
      </c>
      <c r="D158" s="182">
        <v>9.6999999999999993</v>
      </c>
      <c r="E158" s="88">
        <f t="shared" si="10"/>
        <v>100.9278350515464</v>
      </c>
    </row>
    <row r="159" spans="1:5" ht="39" x14ac:dyDescent="0.2">
      <c r="A159" s="14" t="s">
        <v>75</v>
      </c>
      <c r="B159" s="10" t="s">
        <v>18</v>
      </c>
      <c r="C159" s="182">
        <v>24.7</v>
      </c>
      <c r="D159" s="183">
        <f>D158/D81*1000*100</f>
        <v>23.498631265292278</v>
      </c>
      <c r="E159" s="15"/>
    </row>
    <row r="160" spans="1:5" ht="19.5" x14ac:dyDescent="0.2">
      <c r="A160" s="14" t="s">
        <v>76</v>
      </c>
      <c r="B160" s="31" t="s">
        <v>78</v>
      </c>
      <c r="C160" s="11">
        <v>0</v>
      </c>
      <c r="D160" s="11">
        <v>0</v>
      </c>
      <c r="E160" s="12"/>
    </row>
    <row r="161" spans="1:5" ht="18.75" x14ac:dyDescent="0.2">
      <c r="A161" s="42" t="s">
        <v>77</v>
      </c>
      <c r="B161" s="31" t="s">
        <v>78</v>
      </c>
      <c r="C161" s="43">
        <v>0</v>
      </c>
      <c r="D161" s="43">
        <v>0</v>
      </c>
      <c r="E161" s="18"/>
    </row>
    <row r="162" spans="1:5" ht="18.75" x14ac:dyDescent="0.2">
      <c r="A162" s="65"/>
      <c r="B162" s="66"/>
      <c r="C162" s="67"/>
      <c r="D162" s="67"/>
      <c r="E162" s="68"/>
    </row>
    <row r="163" spans="1:5" ht="39.75" customHeight="1" x14ac:dyDescent="0.2">
      <c r="A163" s="256" t="s">
        <v>130</v>
      </c>
      <c r="B163" s="256"/>
      <c r="C163" s="256"/>
      <c r="D163" s="256"/>
      <c r="E163" s="256"/>
    </row>
    <row r="164" spans="1:5" ht="15.75" x14ac:dyDescent="0.2">
      <c r="A164" s="44"/>
      <c r="B164" s="45"/>
      <c r="C164" s="46"/>
      <c r="D164" s="46"/>
      <c r="E164" s="47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8" type="noConversion"/>
  <printOptions horizontalCentered="1"/>
  <pageMargins left="0.74803149606299213" right="0.74803149606299213" top="0.39370078740157483" bottom="0.39370078740157483" header="0" footer="0"/>
  <pageSetup paperSize="9" scale="60" fitToHeight="4" orientation="portrait" horizontalDpi="300" verticalDpi="300" r:id="rId1"/>
  <headerFooter alignWithMargins="0"/>
  <rowBreaks count="3" manualBreakCount="3">
    <brk id="38" max="4" man="1"/>
    <brk id="83" max="4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"/>
  <sheetViews>
    <sheetView view="pageBreakPreview" topLeftCell="A145" zoomScale="90" zoomScaleNormal="75" zoomScaleSheetLayoutView="90" workbookViewId="0">
      <selection activeCell="H146" sqref="H146"/>
    </sheetView>
  </sheetViews>
  <sheetFormatPr defaultColWidth="9.140625" defaultRowHeight="15.75" x14ac:dyDescent="0.25"/>
  <cols>
    <col min="1" max="1" width="3.140625" style="98" customWidth="1"/>
    <col min="2" max="2" width="3.28515625" style="98" customWidth="1"/>
    <col min="3" max="3" width="9.140625" style="98"/>
    <col min="4" max="4" width="26.28515625" style="98" customWidth="1"/>
    <col min="5" max="5" width="15.7109375" style="99" customWidth="1"/>
    <col min="6" max="6" width="11" style="99" customWidth="1"/>
    <col min="7" max="7" width="15.5703125" style="99" customWidth="1"/>
    <col min="8" max="8" width="11.85546875" style="99" customWidth="1"/>
    <col min="9" max="9" width="18" style="99" customWidth="1"/>
    <col min="10" max="10" width="11.42578125" style="99" customWidth="1"/>
    <col min="11" max="11" width="13.28515625" style="99" customWidth="1"/>
    <col min="12" max="16384" width="9.140625" style="99"/>
  </cols>
  <sheetData>
    <row r="1" spans="1:22" x14ac:dyDescent="0.25">
      <c r="F1" s="288" t="s">
        <v>79</v>
      </c>
      <c r="G1" s="288"/>
      <c r="H1" s="288"/>
      <c r="I1" s="288"/>
      <c r="J1" s="288"/>
      <c r="K1" s="288"/>
    </row>
    <row r="3" spans="1:22" ht="20.25" x14ac:dyDescent="0.25">
      <c r="A3" s="289" t="s">
        <v>110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ht="30" customHeight="1" x14ac:dyDescent="0.25">
      <c r="A4" s="290" t="s">
        <v>252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1:22" x14ac:dyDescent="0.25">
      <c r="A5" s="101"/>
      <c r="B5" s="101"/>
      <c r="C5" s="101"/>
      <c r="D5" s="101"/>
      <c r="E5" s="100"/>
      <c r="F5" s="100"/>
      <c r="G5" s="100"/>
      <c r="H5" s="102"/>
      <c r="I5" s="100"/>
      <c r="J5" s="291" t="s">
        <v>111</v>
      </c>
      <c r="K5" s="291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56" customFormat="1" ht="96" customHeight="1" x14ac:dyDescent="0.25">
      <c r="A6" s="294"/>
      <c r="B6" s="294"/>
      <c r="C6" s="294"/>
      <c r="D6" s="294"/>
      <c r="E6" s="154" t="s">
        <v>80</v>
      </c>
      <c r="F6" s="154" t="s">
        <v>81</v>
      </c>
      <c r="G6" s="154" t="s">
        <v>82</v>
      </c>
      <c r="H6" s="154" t="s">
        <v>83</v>
      </c>
      <c r="I6" s="154" t="s">
        <v>84</v>
      </c>
      <c r="J6" s="154" t="s">
        <v>71</v>
      </c>
      <c r="K6" s="154" t="s">
        <v>70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1:22" ht="45.6" customHeight="1" x14ac:dyDescent="0.25">
      <c r="A7" s="266" t="s">
        <v>187</v>
      </c>
      <c r="B7" s="267"/>
      <c r="C7" s="267"/>
      <c r="D7" s="268"/>
      <c r="E7" s="234">
        <f>E8+E12+E16</f>
        <v>30.9</v>
      </c>
      <c r="F7" s="234">
        <f t="shared" ref="F7:K7" si="0">F8+F12+F16</f>
        <v>39.6</v>
      </c>
      <c r="G7" s="234">
        <f t="shared" si="0"/>
        <v>40</v>
      </c>
      <c r="H7" s="234">
        <f t="shared" si="0"/>
        <v>0.46</v>
      </c>
      <c r="I7" s="234">
        <f t="shared" si="0"/>
        <v>10</v>
      </c>
      <c r="J7" s="234">
        <f t="shared" si="0"/>
        <v>1.292</v>
      </c>
      <c r="K7" s="234">
        <f t="shared" si="0"/>
        <v>0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1:22" ht="48.75" customHeight="1" x14ac:dyDescent="0.25">
      <c r="A8" s="263" t="s">
        <v>186</v>
      </c>
      <c r="B8" s="264"/>
      <c r="C8" s="264"/>
      <c r="D8" s="265"/>
      <c r="E8" s="104"/>
      <c r="F8" s="105"/>
      <c r="G8" s="105"/>
      <c r="H8" s="106"/>
      <c r="I8" s="105"/>
      <c r="J8" s="105"/>
      <c r="K8" s="105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ht="12.75" customHeight="1" x14ac:dyDescent="0.25">
      <c r="A9" s="107"/>
      <c r="B9" s="292" t="s">
        <v>85</v>
      </c>
      <c r="C9" s="292"/>
      <c r="D9" s="293"/>
      <c r="E9" s="97"/>
      <c r="F9" s="97"/>
      <c r="G9" s="97"/>
      <c r="H9" s="103"/>
      <c r="I9" s="97"/>
      <c r="J9" s="97"/>
      <c r="K9" s="97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2" x14ac:dyDescent="0.25">
      <c r="A10" s="107"/>
      <c r="B10" s="108"/>
      <c r="C10" s="108"/>
      <c r="D10" s="109"/>
      <c r="E10" s="110"/>
      <c r="F10" s="110"/>
      <c r="G10" s="110"/>
      <c r="H10" s="111"/>
      <c r="I10" s="110"/>
      <c r="J10" s="110"/>
      <c r="K10" s="11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22" x14ac:dyDescent="0.25">
      <c r="A11" s="112"/>
      <c r="B11" s="113"/>
      <c r="C11" s="113"/>
      <c r="D11" s="114"/>
      <c r="E11" s="115"/>
      <c r="F11" s="115"/>
      <c r="G11" s="115"/>
      <c r="H11" s="116"/>
      <c r="I11" s="115"/>
      <c r="J11" s="115"/>
      <c r="K11" s="115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</row>
    <row r="12" spans="1:22" ht="27" customHeight="1" x14ac:dyDescent="0.25">
      <c r="A12" s="263" t="s">
        <v>156</v>
      </c>
      <c r="B12" s="264"/>
      <c r="C12" s="264"/>
      <c r="D12" s="265"/>
      <c r="E12" s="105">
        <f>SUM(E14:E15)</f>
        <v>30.9</v>
      </c>
      <c r="F12" s="105">
        <f t="shared" ref="F12:K12" si="1">SUM(F14:F15)</f>
        <v>39.6</v>
      </c>
      <c r="G12" s="105">
        <f t="shared" si="1"/>
        <v>40</v>
      </c>
      <c r="H12" s="105">
        <f t="shared" si="1"/>
        <v>0.46</v>
      </c>
      <c r="I12" s="105">
        <f t="shared" si="1"/>
        <v>10</v>
      </c>
      <c r="J12" s="105">
        <f t="shared" si="1"/>
        <v>1.292</v>
      </c>
      <c r="K12" s="105">
        <f t="shared" si="1"/>
        <v>0</v>
      </c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2" ht="12.75" customHeight="1" x14ac:dyDescent="0.25">
      <c r="A13" s="107"/>
      <c r="B13" s="292" t="s">
        <v>85</v>
      </c>
      <c r="C13" s="292"/>
      <c r="D13" s="293"/>
      <c r="E13" s="97"/>
      <c r="F13" s="97"/>
      <c r="G13" s="97"/>
      <c r="H13" s="103"/>
      <c r="I13" s="97"/>
      <c r="J13" s="97"/>
      <c r="K13" s="97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</row>
    <row r="14" spans="1:22" x14ac:dyDescent="0.25">
      <c r="A14" s="107"/>
      <c r="B14" s="108"/>
      <c r="C14" s="108"/>
      <c r="D14" s="109" t="s">
        <v>246</v>
      </c>
      <c r="E14" s="110">
        <v>3.7</v>
      </c>
      <c r="F14" s="110">
        <v>12.4</v>
      </c>
      <c r="G14" s="110">
        <v>12.8</v>
      </c>
      <c r="H14" s="111">
        <v>0.46</v>
      </c>
      <c r="I14" s="110">
        <v>6</v>
      </c>
      <c r="J14" s="110">
        <v>0.79</v>
      </c>
      <c r="K14" s="110">
        <v>0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</row>
    <row r="15" spans="1:22" x14ac:dyDescent="0.25">
      <c r="A15" s="112"/>
      <c r="B15" s="113"/>
      <c r="C15" s="113"/>
      <c r="D15" s="114" t="s">
        <v>251</v>
      </c>
      <c r="E15" s="115">
        <v>27.2</v>
      </c>
      <c r="F15" s="115">
        <v>27.2</v>
      </c>
      <c r="G15" s="115">
        <v>27.2</v>
      </c>
      <c r="H15" s="116">
        <v>0</v>
      </c>
      <c r="I15" s="115">
        <v>4</v>
      </c>
      <c r="J15" s="115">
        <v>0.502</v>
      </c>
      <c r="K15" s="115">
        <v>0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</row>
    <row r="16" spans="1:22" ht="27" customHeight="1" x14ac:dyDescent="0.25">
      <c r="A16" s="263" t="s">
        <v>157</v>
      </c>
      <c r="B16" s="264"/>
      <c r="C16" s="264"/>
      <c r="D16" s="265"/>
      <c r="E16" s="105"/>
      <c r="F16" s="105"/>
      <c r="G16" s="105"/>
      <c r="H16" s="106"/>
      <c r="I16" s="105"/>
      <c r="J16" s="105"/>
      <c r="K16" s="105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</row>
    <row r="17" spans="1:22" ht="12.75" customHeight="1" x14ac:dyDescent="0.25">
      <c r="A17" s="107"/>
      <c r="B17" s="292" t="s">
        <v>85</v>
      </c>
      <c r="C17" s="292"/>
      <c r="D17" s="293"/>
      <c r="E17" s="97"/>
      <c r="F17" s="97"/>
      <c r="G17" s="97"/>
      <c r="H17" s="103"/>
      <c r="I17" s="97"/>
      <c r="J17" s="97"/>
      <c r="K17" s="97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</row>
    <row r="18" spans="1:22" x14ac:dyDescent="0.25">
      <c r="A18" s="107"/>
      <c r="B18" s="108"/>
      <c r="C18" s="108"/>
      <c r="D18" s="109"/>
      <c r="E18" s="110"/>
      <c r="F18" s="110"/>
      <c r="G18" s="110"/>
      <c r="H18" s="111"/>
      <c r="I18" s="110"/>
      <c r="J18" s="110"/>
      <c r="K18" s="11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</row>
    <row r="19" spans="1:22" x14ac:dyDescent="0.25">
      <c r="A19" s="112"/>
      <c r="B19" s="113"/>
      <c r="C19" s="113"/>
      <c r="D19" s="114"/>
      <c r="E19" s="115"/>
      <c r="F19" s="115"/>
      <c r="G19" s="115"/>
      <c r="H19" s="116"/>
      <c r="I19" s="115"/>
      <c r="J19" s="115"/>
      <c r="K19" s="115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x14ac:dyDescent="0.25">
      <c r="A20" s="266" t="s">
        <v>131</v>
      </c>
      <c r="B20" s="267"/>
      <c r="C20" s="267"/>
      <c r="D20" s="268"/>
      <c r="E20" s="234">
        <v>0</v>
      </c>
      <c r="F20" s="234">
        <v>0</v>
      </c>
      <c r="G20" s="234">
        <v>0</v>
      </c>
      <c r="H20" s="235">
        <v>0</v>
      </c>
      <c r="I20" s="234">
        <v>0</v>
      </c>
      <c r="J20" s="234">
        <v>0</v>
      </c>
      <c r="K20" s="234">
        <v>0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</row>
    <row r="21" spans="1:22" x14ac:dyDescent="0.25">
      <c r="A21" s="117"/>
      <c r="B21" s="278" t="s">
        <v>86</v>
      </c>
      <c r="C21" s="278"/>
      <c r="D21" s="279"/>
      <c r="E21" s="110"/>
      <c r="F21" s="110"/>
      <c r="G21" s="110"/>
      <c r="H21" s="111"/>
      <c r="I21" s="110"/>
      <c r="J21" s="110"/>
      <c r="K21" s="11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  <row r="22" spans="1:22" ht="27" customHeight="1" x14ac:dyDescent="0.25">
      <c r="A22" s="263" t="s">
        <v>142</v>
      </c>
      <c r="B22" s="264"/>
      <c r="C22" s="264"/>
      <c r="D22" s="265"/>
      <c r="E22" s="105"/>
      <c r="F22" s="105"/>
      <c r="G22" s="105"/>
      <c r="H22" s="106"/>
      <c r="I22" s="105"/>
      <c r="J22" s="105"/>
      <c r="K22" s="105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</row>
    <row r="23" spans="1:22" ht="12.75" customHeight="1" x14ac:dyDescent="0.25">
      <c r="A23" s="107"/>
      <c r="B23" s="269" t="s">
        <v>85</v>
      </c>
      <c r="C23" s="269"/>
      <c r="D23" s="270"/>
      <c r="E23" s="97"/>
      <c r="F23" s="97"/>
      <c r="G23" s="97"/>
      <c r="H23" s="103"/>
      <c r="I23" s="97"/>
      <c r="J23" s="97"/>
      <c r="K23" s="97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  <row r="24" spans="1:22" x14ac:dyDescent="0.25">
      <c r="A24" s="107"/>
      <c r="B24" s="108"/>
      <c r="C24" s="108"/>
      <c r="D24" s="109"/>
      <c r="E24" s="110"/>
      <c r="F24" s="110"/>
      <c r="G24" s="110"/>
      <c r="H24" s="111"/>
      <c r="I24" s="110"/>
      <c r="J24" s="110"/>
      <c r="K24" s="11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</row>
    <row r="25" spans="1:22" x14ac:dyDescent="0.25">
      <c r="A25" s="112"/>
      <c r="B25" s="113"/>
      <c r="C25" s="113"/>
      <c r="D25" s="114"/>
      <c r="E25" s="115"/>
      <c r="F25" s="115"/>
      <c r="G25" s="115"/>
      <c r="H25" s="116"/>
      <c r="I25" s="115"/>
      <c r="J25" s="115"/>
      <c r="K25" s="115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</row>
    <row r="26" spans="1:22" ht="30.6" customHeight="1" x14ac:dyDescent="0.25">
      <c r="A26" s="263" t="s">
        <v>143</v>
      </c>
      <c r="B26" s="264"/>
      <c r="C26" s="264"/>
      <c r="D26" s="265"/>
      <c r="E26" s="105"/>
      <c r="F26" s="105"/>
      <c r="G26" s="105"/>
      <c r="H26" s="106"/>
      <c r="I26" s="105"/>
      <c r="J26" s="105"/>
      <c r="K26" s="105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</row>
    <row r="27" spans="1:22" ht="12.75" customHeight="1" x14ac:dyDescent="0.25">
      <c r="A27" s="107"/>
      <c r="B27" s="269" t="s">
        <v>85</v>
      </c>
      <c r="C27" s="269"/>
      <c r="D27" s="270"/>
      <c r="E27" s="97"/>
      <c r="F27" s="97"/>
      <c r="G27" s="97"/>
      <c r="H27" s="103"/>
      <c r="I27" s="97"/>
      <c r="J27" s="97"/>
      <c r="K27" s="97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</row>
    <row r="28" spans="1:22" x14ac:dyDescent="0.25">
      <c r="A28" s="107"/>
      <c r="B28" s="108"/>
      <c r="C28" s="108"/>
      <c r="D28" s="109"/>
      <c r="E28" s="110"/>
      <c r="F28" s="110"/>
      <c r="G28" s="110"/>
      <c r="H28" s="111"/>
      <c r="I28" s="110"/>
      <c r="J28" s="110"/>
      <c r="K28" s="11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</row>
    <row r="29" spans="1:22" x14ac:dyDescent="0.25">
      <c r="A29" s="112"/>
      <c r="B29" s="113"/>
      <c r="C29" s="113"/>
      <c r="D29" s="114"/>
      <c r="E29" s="115"/>
      <c r="F29" s="115"/>
      <c r="G29" s="115"/>
      <c r="H29" s="116"/>
      <c r="I29" s="115"/>
      <c r="J29" s="115"/>
      <c r="K29" s="115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</row>
    <row r="30" spans="1:22" ht="27" customHeight="1" x14ac:dyDescent="0.25">
      <c r="A30" s="263" t="s">
        <v>144</v>
      </c>
      <c r="B30" s="264"/>
      <c r="C30" s="264"/>
      <c r="D30" s="265"/>
      <c r="E30" s="105"/>
      <c r="F30" s="105"/>
      <c r="G30" s="105"/>
      <c r="H30" s="106"/>
      <c r="I30" s="105"/>
      <c r="J30" s="105"/>
      <c r="K30" s="105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</row>
    <row r="31" spans="1:22" ht="12.75" customHeight="1" x14ac:dyDescent="0.25">
      <c r="A31" s="107"/>
      <c r="B31" s="269" t="s">
        <v>85</v>
      </c>
      <c r="C31" s="269"/>
      <c r="D31" s="270"/>
      <c r="E31" s="97"/>
      <c r="F31" s="97"/>
      <c r="G31" s="97"/>
      <c r="H31" s="103"/>
      <c r="I31" s="97"/>
      <c r="J31" s="97"/>
      <c r="K31" s="97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</row>
    <row r="32" spans="1:22" x14ac:dyDescent="0.25">
      <c r="A32" s="107"/>
      <c r="B32" s="108"/>
      <c r="C32" s="108"/>
      <c r="D32" s="109"/>
      <c r="E32" s="110"/>
      <c r="F32" s="110"/>
      <c r="G32" s="110"/>
      <c r="H32" s="111"/>
      <c r="I32" s="110"/>
      <c r="J32" s="110"/>
      <c r="K32" s="11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</row>
    <row r="33" spans="1:22" x14ac:dyDescent="0.25">
      <c r="A33" s="112"/>
      <c r="B33" s="113"/>
      <c r="C33" s="113"/>
      <c r="D33" s="114"/>
      <c r="E33" s="115"/>
      <c r="F33" s="115"/>
      <c r="G33" s="115"/>
      <c r="H33" s="116"/>
      <c r="I33" s="115"/>
      <c r="J33" s="115"/>
      <c r="K33" s="115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</row>
    <row r="34" spans="1:22" ht="27" customHeight="1" x14ac:dyDescent="0.25">
      <c r="A34" s="263" t="s">
        <v>145</v>
      </c>
      <c r="B34" s="264"/>
      <c r="C34" s="264"/>
      <c r="D34" s="265"/>
      <c r="E34" s="105"/>
      <c r="F34" s="105"/>
      <c r="G34" s="105"/>
      <c r="H34" s="106"/>
      <c r="I34" s="105"/>
      <c r="J34" s="105"/>
      <c r="K34" s="105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</row>
    <row r="35" spans="1:22" ht="12.75" customHeight="1" x14ac:dyDescent="0.25">
      <c r="A35" s="107"/>
      <c r="B35" s="269" t="s">
        <v>85</v>
      </c>
      <c r="C35" s="269"/>
      <c r="D35" s="270"/>
      <c r="E35" s="97"/>
      <c r="F35" s="97"/>
      <c r="G35" s="97"/>
      <c r="H35" s="103"/>
      <c r="I35" s="97"/>
      <c r="J35" s="97"/>
      <c r="K35" s="97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</row>
    <row r="36" spans="1:22" x14ac:dyDescent="0.25">
      <c r="A36" s="107"/>
      <c r="B36" s="108"/>
      <c r="C36" s="108"/>
      <c r="D36" s="109"/>
      <c r="E36" s="110"/>
      <c r="F36" s="110"/>
      <c r="G36" s="110"/>
      <c r="H36" s="111"/>
      <c r="I36" s="110"/>
      <c r="J36" s="110"/>
      <c r="K36" s="11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</row>
    <row r="37" spans="1:22" x14ac:dyDescent="0.25">
      <c r="A37" s="112"/>
      <c r="B37" s="113"/>
      <c r="C37" s="113"/>
      <c r="D37" s="114"/>
      <c r="E37" s="115"/>
      <c r="F37" s="115"/>
      <c r="G37" s="115"/>
      <c r="H37" s="116"/>
      <c r="I37" s="115"/>
      <c r="J37" s="115"/>
      <c r="K37" s="115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</row>
    <row r="38" spans="1:22" ht="31.5" customHeight="1" x14ac:dyDescent="0.25">
      <c r="A38" s="263" t="s">
        <v>146</v>
      </c>
      <c r="B38" s="264"/>
      <c r="C38" s="264"/>
      <c r="D38" s="265"/>
      <c r="E38" s="105"/>
      <c r="F38" s="105"/>
      <c r="G38" s="105"/>
      <c r="H38" s="106"/>
      <c r="I38" s="105"/>
      <c r="J38" s="105"/>
      <c r="K38" s="105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</row>
    <row r="39" spans="1:22" ht="12.75" customHeight="1" x14ac:dyDescent="0.25">
      <c r="A39" s="107"/>
      <c r="B39" s="269" t="s">
        <v>85</v>
      </c>
      <c r="C39" s="269"/>
      <c r="D39" s="270"/>
      <c r="E39" s="97"/>
      <c r="F39" s="97"/>
      <c r="G39" s="97"/>
      <c r="H39" s="103"/>
      <c r="I39" s="97"/>
      <c r="J39" s="97"/>
      <c r="K39" s="97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</row>
    <row r="40" spans="1:22" x14ac:dyDescent="0.25">
      <c r="A40" s="107"/>
      <c r="B40" s="108"/>
      <c r="C40" s="108"/>
      <c r="D40" s="109"/>
      <c r="E40" s="110"/>
      <c r="F40" s="110"/>
      <c r="G40" s="110"/>
      <c r="H40" s="111"/>
      <c r="I40" s="110"/>
      <c r="J40" s="110"/>
      <c r="K40" s="11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</row>
    <row r="41" spans="1:22" x14ac:dyDescent="0.25">
      <c r="A41" s="112"/>
      <c r="B41" s="113"/>
      <c r="C41" s="113"/>
      <c r="D41" s="114"/>
      <c r="E41" s="115"/>
      <c r="F41" s="115"/>
      <c r="G41" s="115"/>
      <c r="H41" s="116"/>
      <c r="I41" s="115"/>
      <c r="J41" s="115"/>
      <c r="K41" s="115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</row>
    <row r="42" spans="1:22" ht="27" customHeight="1" x14ac:dyDescent="0.25">
      <c r="A42" s="266" t="s">
        <v>132</v>
      </c>
      <c r="B42" s="267"/>
      <c r="C42" s="267"/>
      <c r="D42" s="268"/>
      <c r="E42" s="233">
        <f t="shared" ref="E42:K42" si="2">E44+E48+E52+E56+E60+E64+E68+E72+E76+E80+E84+E88+E92+E96+E100+E104+E108+E112+E116+E120</f>
        <v>19.34</v>
      </c>
      <c r="F42" s="233">
        <f t="shared" si="2"/>
        <v>28.78</v>
      </c>
      <c r="G42" s="233">
        <f t="shared" si="2"/>
        <v>26.97</v>
      </c>
      <c r="H42" s="233">
        <f>H44+H48+H52+H56+H60+H64+H68+H72+H76+H80+H84+H88+H92+H96+H100+H104+H108+H112+H116+H120</f>
        <v>5.5650000000000004</v>
      </c>
      <c r="I42" s="233">
        <f t="shared" si="2"/>
        <v>14</v>
      </c>
      <c r="J42" s="233">
        <f t="shared" si="2"/>
        <v>2.11</v>
      </c>
      <c r="K42" s="233">
        <f t="shared" si="2"/>
        <v>0.02</v>
      </c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</row>
    <row r="43" spans="1:22" ht="12.75" customHeight="1" x14ac:dyDescent="0.25">
      <c r="A43" s="107"/>
      <c r="B43" s="278" t="s">
        <v>86</v>
      </c>
      <c r="C43" s="278"/>
      <c r="D43" s="279"/>
      <c r="E43" s="105"/>
      <c r="F43" s="105"/>
      <c r="G43" s="105"/>
      <c r="H43" s="106"/>
      <c r="I43" s="105"/>
      <c r="J43" s="105"/>
      <c r="K43" s="105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</row>
    <row r="44" spans="1:22" ht="27" customHeight="1" x14ac:dyDescent="0.25">
      <c r="A44" s="263" t="s">
        <v>158</v>
      </c>
      <c r="B44" s="264"/>
      <c r="C44" s="264"/>
      <c r="D44" s="265"/>
      <c r="E44" s="105"/>
      <c r="F44" s="105"/>
      <c r="G44" s="105"/>
      <c r="H44" s="106">
        <f>SUM(H45:H47)</f>
        <v>3.85</v>
      </c>
      <c r="I44" s="105"/>
      <c r="J44" s="105"/>
      <c r="K44" s="105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</row>
    <row r="45" spans="1:22" x14ac:dyDescent="0.25">
      <c r="A45" s="107"/>
      <c r="B45" s="193"/>
      <c r="D45" s="193" t="s">
        <v>245</v>
      </c>
      <c r="E45" s="97">
        <v>7.96</v>
      </c>
      <c r="F45" s="97">
        <v>7.45</v>
      </c>
      <c r="G45" s="97">
        <v>6.5</v>
      </c>
      <c r="H45" s="103">
        <v>0.9</v>
      </c>
      <c r="I45" s="97">
        <v>10</v>
      </c>
      <c r="J45" s="97">
        <v>3.88</v>
      </c>
      <c r="K45" s="97">
        <v>0</v>
      </c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</row>
    <row r="46" spans="1:22" x14ac:dyDescent="0.25">
      <c r="A46" s="107"/>
      <c r="B46" s="118"/>
      <c r="C46" s="118"/>
      <c r="D46" s="194" t="s">
        <v>243</v>
      </c>
      <c r="E46" s="97">
        <v>5.5</v>
      </c>
      <c r="F46" s="97">
        <v>4.5999999999999996</v>
      </c>
      <c r="G46" s="97">
        <v>2.8</v>
      </c>
      <c r="H46" s="103">
        <v>1.8</v>
      </c>
      <c r="I46" s="97">
        <v>4</v>
      </c>
      <c r="J46" s="97">
        <v>0.5</v>
      </c>
      <c r="K46" s="97">
        <v>0</v>
      </c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</row>
    <row r="47" spans="1:22" x14ac:dyDescent="0.25">
      <c r="A47" s="107"/>
      <c r="B47" s="207"/>
      <c r="C47" s="207"/>
      <c r="D47" s="208" t="s">
        <v>262</v>
      </c>
      <c r="E47" s="97">
        <v>5.76</v>
      </c>
      <c r="F47" s="97">
        <v>5.65</v>
      </c>
      <c r="G47" s="97">
        <v>4.6100000000000003</v>
      </c>
      <c r="H47" s="103">
        <v>1.1499999999999999</v>
      </c>
      <c r="I47" s="97">
        <v>7</v>
      </c>
      <c r="J47" s="97">
        <v>1.23</v>
      </c>
      <c r="K47" s="97">
        <v>0</v>
      </c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</row>
    <row r="48" spans="1:22" x14ac:dyDescent="0.25">
      <c r="A48" s="263" t="s">
        <v>159</v>
      </c>
      <c r="B48" s="264"/>
      <c r="C48" s="264"/>
      <c r="D48" s="265"/>
      <c r="E48" s="97"/>
      <c r="F48" s="97"/>
      <c r="G48" s="97"/>
      <c r="H48" s="103"/>
      <c r="I48" s="97"/>
      <c r="J48" s="97"/>
      <c r="K48" s="97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</row>
    <row r="49" spans="1:22" x14ac:dyDescent="0.25">
      <c r="A49" s="107"/>
      <c r="B49" s="269" t="s">
        <v>85</v>
      </c>
      <c r="C49" s="269"/>
      <c r="D49" s="270"/>
      <c r="E49" s="97"/>
      <c r="F49" s="97"/>
      <c r="G49" s="97"/>
      <c r="H49" s="103"/>
      <c r="I49" s="97"/>
      <c r="J49" s="97"/>
      <c r="K49" s="97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</row>
    <row r="50" spans="1:22" x14ac:dyDescent="0.25">
      <c r="A50" s="107"/>
      <c r="B50" s="108"/>
      <c r="C50" s="108"/>
      <c r="D50" s="109"/>
      <c r="E50" s="97"/>
      <c r="F50" s="97"/>
      <c r="G50" s="97"/>
      <c r="H50" s="103"/>
      <c r="I50" s="97"/>
      <c r="J50" s="97"/>
      <c r="K50" s="97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</row>
    <row r="51" spans="1:22" x14ac:dyDescent="0.25">
      <c r="A51" s="107"/>
      <c r="B51" s="119"/>
      <c r="C51" s="119"/>
      <c r="D51" s="120"/>
      <c r="E51" s="97"/>
      <c r="F51" s="97"/>
      <c r="G51" s="97"/>
      <c r="H51" s="103"/>
      <c r="I51" s="97"/>
      <c r="J51" s="97"/>
      <c r="K51" s="97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</row>
    <row r="52" spans="1:22" ht="12.75" customHeight="1" x14ac:dyDescent="0.25">
      <c r="A52" s="263" t="s">
        <v>160</v>
      </c>
      <c r="B52" s="264"/>
      <c r="C52" s="264"/>
      <c r="D52" s="265"/>
      <c r="E52" s="97"/>
      <c r="F52" s="97"/>
      <c r="G52" s="97"/>
      <c r="H52" s="103"/>
      <c r="I52" s="97"/>
      <c r="J52" s="97"/>
      <c r="K52" s="97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</row>
    <row r="53" spans="1:22" ht="12.75" customHeight="1" x14ac:dyDescent="0.25">
      <c r="A53" s="107"/>
      <c r="B53" s="269" t="s">
        <v>85</v>
      </c>
      <c r="C53" s="269"/>
      <c r="D53" s="270"/>
      <c r="E53" s="110"/>
      <c r="F53" s="110"/>
      <c r="G53" s="110"/>
      <c r="H53" s="111"/>
      <c r="I53" s="110"/>
      <c r="J53" s="110"/>
      <c r="K53" s="11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</row>
    <row r="54" spans="1:22" x14ac:dyDescent="0.25">
      <c r="A54" s="107"/>
      <c r="B54" s="108"/>
      <c r="C54" s="108"/>
      <c r="D54" s="109"/>
      <c r="E54" s="110"/>
      <c r="F54" s="110"/>
      <c r="G54" s="110"/>
      <c r="H54" s="111"/>
      <c r="I54" s="110"/>
      <c r="J54" s="110"/>
      <c r="K54" s="11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</row>
    <row r="55" spans="1:22" x14ac:dyDescent="0.25">
      <c r="A55" s="107"/>
      <c r="B55" s="108"/>
      <c r="C55" s="108"/>
      <c r="D55" s="109"/>
      <c r="E55" s="110"/>
      <c r="F55" s="110"/>
      <c r="G55" s="110"/>
      <c r="H55" s="111"/>
      <c r="I55" s="110"/>
      <c r="J55" s="110"/>
      <c r="K55" s="11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</row>
    <row r="56" spans="1:22" ht="12.75" customHeight="1" x14ac:dyDescent="0.25">
      <c r="A56" s="263" t="s">
        <v>161</v>
      </c>
      <c r="B56" s="264"/>
      <c r="C56" s="264"/>
      <c r="D56" s="265"/>
      <c r="E56" s="97"/>
      <c r="F56" s="97"/>
      <c r="G56" s="97"/>
      <c r="H56" s="103"/>
      <c r="I56" s="97"/>
      <c r="J56" s="97"/>
      <c r="K56" s="97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</row>
    <row r="57" spans="1:22" ht="12.75" customHeight="1" x14ac:dyDescent="0.25">
      <c r="A57" s="107"/>
      <c r="B57" s="269" t="s">
        <v>85</v>
      </c>
      <c r="C57" s="269"/>
      <c r="D57" s="270"/>
      <c r="E57" s="110"/>
      <c r="F57" s="110"/>
      <c r="G57" s="110"/>
      <c r="H57" s="111"/>
      <c r="I57" s="110"/>
      <c r="J57" s="110"/>
      <c r="K57" s="11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</row>
    <row r="58" spans="1:22" x14ac:dyDescent="0.25">
      <c r="A58" s="107"/>
      <c r="B58" s="108"/>
      <c r="C58" s="108"/>
      <c r="D58" s="109"/>
      <c r="E58" s="110"/>
      <c r="F58" s="110"/>
      <c r="G58" s="110"/>
      <c r="H58" s="111"/>
      <c r="I58" s="110"/>
      <c r="J58" s="110"/>
      <c r="K58" s="11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</row>
    <row r="59" spans="1:22" x14ac:dyDescent="0.25">
      <c r="A59" s="107"/>
      <c r="B59" s="108"/>
      <c r="C59" s="108"/>
      <c r="D59" s="109"/>
      <c r="E59" s="110"/>
      <c r="F59" s="110"/>
      <c r="G59" s="110"/>
      <c r="H59" s="111"/>
      <c r="I59" s="110"/>
      <c r="J59" s="110"/>
      <c r="K59" s="11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</row>
    <row r="60" spans="1:22" ht="38.25" customHeight="1" x14ac:dyDescent="0.25">
      <c r="A60" s="263" t="s">
        <v>162</v>
      </c>
      <c r="B60" s="264"/>
      <c r="C60" s="264"/>
      <c r="D60" s="265"/>
      <c r="E60" s="97"/>
      <c r="F60" s="97"/>
      <c r="G60" s="97"/>
      <c r="H60" s="103"/>
      <c r="I60" s="97"/>
      <c r="J60" s="97"/>
      <c r="K60" s="97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</row>
    <row r="61" spans="1:22" ht="12.75" customHeight="1" x14ac:dyDescent="0.25">
      <c r="A61" s="107"/>
      <c r="B61" s="269" t="s">
        <v>85</v>
      </c>
      <c r="C61" s="269"/>
      <c r="D61" s="270"/>
      <c r="E61" s="97"/>
      <c r="F61" s="97"/>
      <c r="G61" s="97"/>
      <c r="H61" s="103"/>
      <c r="I61" s="97"/>
      <c r="J61" s="97"/>
      <c r="K61" s="97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</row>
    <row r="62" spans="1:22" x14ac:dyDescent="0.25">
      <c r="A62" s="107"/>
      <c r="B62" s="108"/>
      <c r="C62" s="108"/>
      <c r="D62" s="109"/>
      <c r="E62" s="110"/>
      <c r="F62" s="110"/>
      <c r="G62" s="110"/>
      <c r="H62" s="111"/>
      <c r="I62" s="110"/>
      <c r="J62" s="110"/>
      <c r="K62" s="11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</row>
    <row r="63" spans="1:22" x14ac:dyDescent="0.25">
      <c r="A63" s="112"/>
      <c r="B63" s="113"/>
      <c r="C63" s="113"/>
      <c r="D63" s="114"/>
      <c r="E63" s="115"/>
      <c r="F63" s="115"/>
      <c r="G63" s="115"/>
      <c r="H63" s="116"/>
      <c r="I63" s="115"/>
      <c r="J63" s="115"/>
      <c r="K63" s="115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</row>
    <row r="64" spans="1:22" ht="33.75" customHeight="1" x14ac:dyDescent="0.25">
      <c r="A64" s="283" t="s">
        <v>133</v>
      </c>
      <c r="B64" s="284"/>
      <c r="C64" s="284"/>
      <c r="D64" s="285"/>
      <c r="E64" s="97"/>
      <c r="F64" s="97"/>
      <c r="G64" s="97"/>
      <c r="H64" s="103"/>
      <c r="I64" s="97"/>
      <c r="J64" s="97"/>
      <c r="K64" s="97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</row>
    <row r="65" spans="1:22" x14ac:dyDescent="0.25">
      <c r="A65" s="107"/>
      <c r="B65" s="269" t="s">
        <v>85</v>
      </c>
      <c r="C65" s="269"/>
      <c r="D65" s="270"/>
      <c r="E65" s="97"/>
      <c r="F65" s="97"/>
      <c r="G65" s="97"/>
      <c r="H65" s="103"/>
      <c r="I65" s="97"/>
      <c r="J65" s="97"/>
      <c r="K65" s="97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</row>
    <row r="66" spans="1:22" x14ac:dyDescent="0.25">
      <c r="A66" s="107"/>
      <c r="B66" s="108"/>
      <c r="C66" s="108"/>
      <c r="D66" s="109"/>
      <c r="E66" s="110"/>
      <c r="F66" s="110"/>
      <c r="G66" s="110"/>
      <c r="H66" s="111"/>
      <c r="I66" s="110"/>
      <c r="J66" s="110"/>
      <c r="K66" s="11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</row>
    <row r="67" spans="1:22" x14ac:dyDescent="0.25">
      <c r="A67" s="107"/>
      <c r="B67" s="119"/>
      <c r="C67" s="119"/>
      <c r="D67" s="120"/>
      <c r="E67" s="97"/>
      <c r="F67" s="97"/>
      <c r="G67" s="97"/>
      <c r="H67" s="103"/>
      <c r="I67" s="97"/>
      <c r="J67" s="97"/>
      <c r="K67" s="97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</row>
    <row r="68" spans="1:22" ht="30" customHeight="1" x14ac:dyDescent="0.25">
      <c r="A68" s="283" t="s">
        <v>134</v>
      </c>
      <c r="B68" s="284"/>
      <c r="C68" s="284"/>
      <c r="D68" s="285"/>
      <c r="E68" s="97">
        <f>E70</f>
        <v>1.94</v>
      </c>
      <c r="F68" s="97">
        <f t="shared" ref="F68:K68" si="3">F70</f>
        <v>6.48</v>
      </c>
      <c r="G68" s="97">
        <f t="shared" si="3"/>
        <v>6.47</v>
      </c>
      <c r="H68" s="97">
        <f t="shared" si="3"/>
        <v>1.4999999999999999E-2</v>
      </c>
      <c r="I68" s="97">
        <f t="shared" si="3"/>
        <v>11</v>
      </c>
      <c r="J68" s="97">
        <f t="shared" si="3"/>
        <v>2.0099999999999998</v>
      </c>
      <c r="K68" s="97">
        <f t="shared" si="3"/>
        <v>0</v>
      </c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</row>
    <row r="69" spans="1:22" x14ac:dyDescent="0.25">
      <c r="A69" s="107"/>
      <c r="B69" s="269" t="s">
        <v>85</v>
      </c>
      <c r="C69" s="269"/>
      <c r="D69" s="270"/>
      <c r="E69" s="97"/>
      <c r="F69" s="97"/>
      <c r="G69" s="97"/>
      <c r="H69" s="103"/>
      <c r="I69" s="97"/>
      <c r="J69" s="97"/>
      <c r="K69" s="97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</row>
    <row r="70" spans="1:22" x14ac:dyDescent="0.25">
      <c r="A70" s="107"/>
      <c r="B70" s="108"/>
      <c r="C70" s="108"/>
      <c r="D70" s="109" t="s">
        <v>244</v>
      </c>
      <c r="E70" s="110">
        <v>1.94</v>
      </c>
      <c r="F70" s="110">
        <v>6.48</v>
      </c>
      <c r="G70" s="110">
        <v>6.47</v>
      </c>
      <c r="H70" s="111">
        <v>1.4999999999999999E-2</v>
      </c>
      <c r="I70" s="110">
        <v>11</v>
      </c>
      <c r="J70" s="110">
        <v>2.0099999999999998</v>
      </c>
      <c r="K70" s="110">
        <v>0</v>
      </c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</row>
    <row r="71" spans="1:22" x14ac:dyDescent="0.25">
      <c r="A71" s="107"/>
      <c r="B71" s="119"/>
      <c r="C71" s="119"/>
      <c r="D71" s="120"/>
      <c r="E71" s="97"/>
      <c r="F71" s="97"/>
      <c r="G71" s="97"/>
      <c r="H71" s="103"/>
      <c r="I71" s="97"/>
      <c r="J71" s="97"/>
      <c r="K71" s="97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</row>
    <row r="72" spans="1:22" ht="21.75" customHeight="1" x14ac:dyDescent="0.25">
      <c r="A72" s="263" t="s">
        <v>121</v>
      </c>
      <c r="B72" s="264"/>
      <c r="C72" s="264"/>
      <c r="D72" s="265"/>
      <c r="E72" s="97"/>
      <c r="F72" s="97"/>
      <c r="G72" s="97"/>
      <c r="H72" s="103"/>
      <c r="I72" s="97"/>
      <c r="J72" s="97"/>
      <c r="K72" s="97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</row>
    <row r="73" spans="1:22" x14ac:dyDescent="0.25">
      <c r="A73" s="107"/>
      <c r="B73" s="269" t="s">
        <v>85</v>
      </c>
      <c r="C73" s="269"/>
      <c r="D73" s="270"/>
      <c r="E73" s="97"/>
      <c r="F73" s="97"/>
      <c r="G73" s="97"/>
      <c r="H73" s="103"/>
      <c r="I73" s="97"/>
      <c r="J73" s="97"/>
      <c r="K73" s="97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</row>
    <row r="74" spans="1:22" x14ac:dyDescent="0.25">
      <c r="A74" s="107"/>
      <c r="B74" s="108"/>
      <c r="C74" s="108"/>
      <c r="D74" s="109"/>
      <c r="E74" s="110"/>
      <c r="F74" s="110"/>
      <c r="G74" s="110"/>
      <c r="H74" s="111"/>
      <c r="I74" s="110"/>
      <c r="J74" s="110"/>
      <c r="K74" s="11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</row>
    <row r="75" spans="1:22" x14ac:dyDescent="0.25">
      <c r="A75" s="112"/>
      <c r="B75" s="113"/>
      <c r="C75" s="113"/>
      <c r="D75" s="114"/>
      <c r="E75" s="115"/>
      <c r="F75" s="115"/>
      <c r="G75" s="115"/>
      <c r="H75" s="116"/>
      <c r="I75" s="115"/>
      <c r="J75" s="115"/>
      <c r="K75" s="115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</row>
    <row r="76" spans="1:22" ht="33" customHeight="1" x14ac:dyDescent="0.25">
      <c r="A76" s="263" t="s">
        <v>135</v>
      </c>
      <c r="B76" s="264"/>
      <c r="C76" s="264"/>
      <c r="D76" s="265"/>
      <c r="E76" s="97"/>
      <c r="F76" s="97"/>
      <c r="G76" s="97"/>
      <c r="H76" s="103"/>
      <c r="I76" s="97"/>
      <c r="J76" s="97"/>
      <c r="K76" s="97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</row>
    <row r="77" spans="1:22" x14ac:dyDescent="0.25">
      <c r="A77" s="107"/>
      <c r="B77" s="269"/>
      <c r="C77" s="269"/>
      <c r="D77" s="270"/>
      <c r="E77" s="97"/>
      <c r="F77" s="97"/>
      <c r="G77" s="97"/>
      <c r="H77" s="103"/>
      <c r="I77" s="97"/>
      <c r="J77" s="97"/>
      <c r="K77" s="97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</row>
    <row r="78" spans="1:22" x14ac:dyDescent="0.25">
      <c r="A78" s="107"/>
      <c r="B78" s="108"/>
      <c r="C78" s="108"/>
      <c r="D78" s="109"/>
      <c r="E78" s="110"/>
      <c r="F78" s="110"/>
      <c r="G78" s="110"/>
      <c r="H78" s="111"/>
      <c r="I78" s="110"/>
      <c r="J78" s="110"/>
      <c r="K78" s="11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</row>
    <row r="79" spans="1:22" x14ac:dyDescent="0.25">
      <c r="A79" s="112"/>
      <c r="B79" s="113"/>
      <c r="C79" s="113"/>
      <c r="D79" s="114"/>
      <c r="E79" s="115"/>
      <c r="F79" s="115"/>
      <c r="G79" s="115"/>
      <c r="H79" s="116"/>
      <c r="I79" s="115"/>
      <c r="J79" s="115"/>
      <c r="K79" s="115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</row>
    <row r="80" spans="1:22" ht="49.5" customHeight="1" x14ac:dyDescent="0.25">
      <c r="A80" s="263" t="s">
        <v>136</v>
      </c>
      <c r="B80" s="264"/>
      <c r="C80" s="264"/>
      <c r="D80" s="265"/>
      <c r="E80" s="121"/>
      <c r="F80" s="121"/>
      <c r="G80" s="121"/>
      <c r="H80" s="122"/>
      <c r="I80" s="121"/>
      <c r="J80" s="121"/>
      <c r="K80" s="121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</row>
    <row r="81" spans="1:22" x14ac:dyDescent="0.25">
      <c r="A81" s="107"/>
      <c r="B81" s="269" t="s">
        <v>85</v>
      </c>
      <c r="C81" s="269"/>
      <c r="D81" s="270"/>
      <c r="E81" s="97"/>
      <c r="F81" s="97"/>
      <c r="G81" s="97"/>
      <c r="H81" s="103"/>
      <c r="I81" s="97"/>
      <c r="J81" s="97"/>
      <c r="K81" s="97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</row>
    <row r="82" spans="1:22" x14ac:dyDescent="0.25">
      <c r="A82" s="107"/>
      <c r="B82" s="108"/>
      <c r="C82" s="108"/>
      <c r="D82" s="109"/>
      <c r="E82" s="110"/>
      <c r="F82" s="110"/>
      <c r="G82" s="110"/>
      <c r="H82" s="111"/>
      <c r="I82" s="110"/>
      <c r="J82" s="110"/>
      <c r="K82" s="11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</row>
    <row r="83" spans="1:22" x14ac:dyDescent="0.25">
      <c r="A83" s="107"/>
      <c r="B83" s="119"/>
      <c r="C83" s="119"/>
      <c r="D83" s="120"/>
      <c r="E83" s="97"/>
      <c r="F83" s="97"/>
      <c r="G83" s="97"/>
      <c r="H83" s="103"/>
      <c r="I83" s="97"/>
      <c r="J83" s="97"/>
      <c r="K83" s="97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</row>
    <row r="84" spans="1:22" ht="33" customHeight="1" x14ac:dyDescent="0.25">
      <c r="A84" s="263" t="s">
        <v>2</v>
      </c>
      <c r="B84" s="264"/>
      <c r="C84" s="264"/>
      <c r="D84" s="265"/>
      <c r="E84" s="121"/>
      <c r="F84" s="121"/>
      <c r="G84" s="121"/>
      <c r="H84" s="122"/>
      <c r="I84" s="121"/>
      <c r="J84" s="121"/>
      <c r="K84" s="121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</row>
    <row r="85" spans="1:22" x14ac:dyDescent="0.25">
      <c r="A85" s="107"/>
      <c r="B85" s="269" t="s">
        <v>85</v>
      </c>
      <c r="C85" s="269"/>
      <c r="D85" s="270"/>
      <c r="E85" s="97"/>
      <c r="F85" s="97"/>
      <c r="G85" s="97"/>
      <c r="H85" s="103"/>
      <c r="I85" s="97"/>
      <c r="J85" s="97"/>
      <c r="K85" s="97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</row>
    <row r="86" spans="1:22" x14ac:dyDescent="0.25">
      <c r="A86" s="107"/>
      <c r="B86" s="108"/>
      <c r="C86" s="108"/>
      <c r="D86" s="109"/>
      <c r="E86" s="110"/>
      <c r="F86" s="110"/>
      <c r="G86" s="110"/>
      <c r="H86" s="111"/>
      <c r="I86" s="110"/>
      <c r="J86" s="110"/>
      <c r="K86" s="11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</row>
    <row r="87" spans="1:22" x14ac:dyDescent="0.25">
      <c r="A87" s="112"/>
      <c r="B87" s="113"/>
      <c r="C87" s="113"/>
      <c r="D87" s="114"/>
      <c r="E87" s="115"/>
      <c r="F87" s="115"/>
      <c r="G87" s="115"/>
      <c r="H87" s="116"/>
      <c r="I87" s="115"/>
      <c r="J87" s="115"/>
      <c r="K87" s="115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</row>
    <row r="88" spans="1:22" ht="38.25" customHeight="1" x14ac:dyDescent="0.25">
      <c r="A88" s="263" t="s">
        <v>137</v>
      </c>
      <c r="B88" s="264"/>
      <c r="C88" s="264"/>
      <c r="D88" s="265"/>
      <c r="E88" s="97">
        <f>E90</f>
        <v>17.399999999999999</v>
      </c>
      <c r="F88" s="97">
        <f t="shared" ref="F88:K88" si="4">F90</f>
        <v>22.3</v>
      </c>
      <c r="G88" s="97">
        <f t="shared" si="4"/>
        <v>20.5</v>
      </c>
      <c r="H88" s="97">
        <f t="shared" si="4"/>
        <v>1.7</v>
      </c>
      <c r="I88" s="97">
        <f t="shared" si="4"/>
        <v>3</v>
      </c>
      <c r="J88" s="97">
        <f t="shared" si="4"/>
        <v>0.1</v>
      </c>
      <c r="K88" s="97">
        <f t="shared" si="4"/>
        <v>0.02</v>
      </c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</row>
    <row r="89" spans="1:22" x14ac:dyDescent="0.25">
      <c r="A89" s="107"/>
      <c r="B89" s="269" t="s">
        <v>85</v>
      </c>
      <c r="C89" s="269"/>
      <c r="D89" s="270"/>
      <c r="E89" s="97"/>
      <c r="F89" s="97"/>
      <c r="G89" s="97"/>
      <c r="H89" s="103"/>
      <c r="I89" s="97"/>
      <c r="J89" s="97"/>
      <c r="K89" s="97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</row>
    <row r="90" spans="1:22" ht="15.75" customHeight="1" x14ac:dyDescent="0.25">
      <c r="A90" s="107"/>
      <c r="B90" s="286" t="s">
        <v>253</v>
      </c>
      <c r="C90" s="286"/>
      <c r="D90" s="287"/>
      <c r="E90" s="110">
        <v>17.399999999999999</v>
      </c>
      <c r="F90" s="110">
        <v>22.3</v>
      </c>
      <c r="G90" s="110">
        <v>20.5</v>
      </c>
      <c r="H90" s="111">
        <v>1.7</v>
      </c>
      <c r="I90" s="110">
        <v>3</v>
      </c>
      <c r="J90" s="110">
        <v>0.1</v>
      </c>
      <c r="K90" s="110">
        <v>0.02</v>
      </c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</row>
    <row r="91" spans="1:22" x14ac:dyDescent="0.25">
      <c r="A91" s="107"/>
      <c r="B91" s="119"/>
      <c r="C91" s="119"/>
      <c r="D91" s="120"/>
      <c r="E91" s="97"/>
      <c r="F91" s="97"/>
      <c r="G91" s="97"/>
      <c r="H91" s="103"/>
      <c r="I91" s="97"/>
      <c r="J91" s="97"/>
      <c r="K91" s="97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</row>
    <row r="92" spans="1:22" ht="18" customHeight="1" x14ac:dyDescent="0.25">
      <c r="A92" s="263" t="s">
        <v>163</v>
      </c>
      <c r="B92" s="264"/>
      <c r="C92" s="264"/>
      <c r="D92" s="265"/>
      <c r="E92" s="123"/>
      <c r="F92" s="123"/>
      <c r="G92" s="123"/>
      <c r="H92" s="124"/>
      <c r="I92" s="123"/>
      <c r="J92" s="123"/>
      <c r="K92" s="123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</row>
    <row r="93" spans="1:22" x14ac:dyDescent="0.25">
      <c r="A93" s="107"/>
      <c r="B93" s="269" t="s">
        <v>85</v>
      </c>
      <c r="C93" s="269"/>
      <c r="D93" s="270"/>
      <c r="E93" s="97"/>
      <c r="F93" s="97"/>
      <c r="G93" s="97"/>
      <c r="H93" s="103"/>
      <c r="I93" s="97"/>
      <c r="J93" s="97"/>
      <c r="K93" s="97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</row>
    <row r="94" spans="1:22" x14ac:dyDescent="0.25">
      <c r="A94" s="107"/>
      <c r="B94" s="108"/>
      <c r="C94" s="108"/>
      <c r="D94" s="109"/>
      <c r="E94" s="110"/>
      <c r="F94" s="110"/>
      <c r="G94" s="110"/>
      <c r="H94" s="111"/>
      <c r="I94" s="110"/>
      <c r="J94" s="110"/>
      <c r="K94" s="110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</row>
    <row r="95" spans="1:22" x14ac:dyDescent="0.25">
      <c r="A95" s="112"/>
      <c r="B95" s="113"/>
      <c r="C95" s="113"/>
      <c r="D95" s="114"/>
      <c r="E95" s="115"/>
      <c r="F95" s="115"/>
      <c r="G95" s="115"/>
      <c r="H95" s="116"/>
      <c r="I95" s="115"/>
      <c r="J95" s="115"/>
      <c r="K95" s="115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</row>
    <row r="96" spans="1:22" ht="36" customHeight="1" x14ac:dyDescent="0.25">
      <c r="A96" s="263" t="s">
        <v>164</v>
      </c>
      <c r="B96" s="264"/>
      <c r="C96" s="264"/>
      <c r="D96" s="265"/>
      <c r="E96" s="123"/>
      <c r="F96" s="123"/>
      <c r="G96" s="123"/>
      <c r="H96" s="124"/>
      <c r="I96" s="123"/>
      <c r="J96" s="123"/>
      <c r="K96" s="123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</row>
    <row r="97" spans="1:22" x14ac:dyDescent="0.25">
      <c r="A97" s="107"/>
      <c r="B97" s="269" t="s">
        <v>85</v>
      </c>
      <c r="C97" s="269"/>
      <c r="D97" s="270"/>
      <c r="E97" s="97"/>
      <c r="F97" s="97"/>
      <c r="G97" s="97"/>
      <c r="H97" s="103"/>
      <c r="I97" s="97"/>
      <c r="J97" s="97"/>
      <c r="K97" s="97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</row>
    <row r="98" spans="1:22" x14ac:dyDescent="0.25">
      <c r="A98" s="107"/>
      <c r="B98" s="108"/>
      <c r="C98" s="108"/>
      <c r="D98" s="109"/>
      <c r="E98" s="110"/>
      <c r="F98" s="110"/>
      <c r="G98" s="110"/>
      <c r="H98" s="111"/>
      <c r="I98" s="110"/>
      <c r="J98" s="110"/>
      <c r="K98" s="110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</row>
    <row r="99" spans="1:22" x14ac:dyDescent="0.25">
      <c r="A99" s="112"/>
      <c r="B99" s="113"/>
      <c r="C99" s="113"/>
      <c r="D99" s="114"/>
      <c r="E99" s="115"/>
      <c r="F99" s="115"/>
      <c r="G99" s="115"/>
      <c r="H99" s="116"/>
      <c r="I99" s="115"/>
      <c r="J99" s="115"/>
      <c r="K99" s="115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</row>
    <row r="100" spans="1:22" ht="35.25" customHeight="1" x14ac:dyDescent="0.25">
      <c r="A100" s="263" t="s">
        <v>138</v>
      </c>
      <c r="B100" s="264"/>
      <c r="C100" s="264"/>
      <c r="D100" s="265"/>
      <c r="E100" s="121"/>
      <c r="F100" s="121"/>
      <c r="G100" s="121"/>
      <c r="H100" s="122"/>
      <c r="I100" s="121"/>
      <c r="J100" s="121"/>
      <c r="K100" s="121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</row>
    <row r="101" spans="1:22" x14ac:dyDescent="0.25">
      <c r="A101" s="107"/>
      <c r="B101" s="269" t="s">
        <v>85</v>
      </c>
      <c r="C101" s="269"/>
      <c r="D101" s="270"/>
      <c r="E101" s="97"/>
      <c r="F101" s="97"/>
      <c r="G101" s="97"/>
      <c r="H101" s="103"/>
      <c r="I101" s="97"/>
      <c r="J101" s="97"/>
      <c r="K101" s="97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</row>
    <row r="102" spans="1:22" x14ac:dyDescent="0.25">
      <c r="A102" s="107"/>
      <c r="B102" s="108"/>
      <c r="C102" s="108"/>
      <c r="D102" s="109"/>
      <c r="E102" s="110"/>
      <c r="F102" s="110"/>
      <c r="G102" s="110"/>
      <c r="H102" s="111"/>
      <c r="I102" s="110"/>
      <c r="J102" s="110"/>
      <c r="K102" s="11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</row>
    <row r="103" spans="1:22" x14ac:dyDescent="0.25">
      <c r="A103" s="107"/>
      <c r="B103" s="119"/>
      <c r="C103" s="119"/>
      <c r="D103" s="120"/>
      <c r="E103" s="97"/>
      <c r="F103" s="97"/>
      <c r="G103" s="97"/>
      <c r="H103" s="103"/>
      <c r="I103" s="97"/>
      <c r="J103" s="97"/>
      <c r="K103" s="97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</row>
    <row r="104" spans="1:22" ht="34.5" customHeight="1" x14ac:dyDescent="0.25">
      <c r="A104" s="263" t="s">
        <v>165</v>
      </c>
      <c r="B104" s="264"/>
      <c r="C104" s="264"/>
      <c r="D104" s="265"/>
      <c r="E104" s="126"/>
      <c r="F104" s="126"/>
      <c r="G104" s="126"/>
      <c r="H104" s="127"/>
      <c r="I104" s="126"/>
      <c r="J104" s="126"/>
      <c r="K104" s="126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</row>
    <row r="105" spans="1:22" x14ac:dyDescent="0.25">
      <c r="A105" s="107"/>
      <c r="B105" s="269" t="s">
        <v>85</v>
      </c>
      <c r="C105" s="269"/>
      <c r="D105" s="270"/>
      <c r="E105" s="97"/>
      <c r="F105" s="97"/>
      <c r="G105" s="97"/>
      <c r="H105" s="103"/>
      <c r="I105" s="97"/>
      <c r="J105" s="97"/>
      <c r="K105" s="97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</row>
    <row r="106" spans="1:22" x14ac:dyDescent="0.25">
      <c r="A106" s="107"/>
      <c r="B106" s="119"/>
      <c r="C106" s="119"/>
      <c r="D106" s="120"/>
      <c r="E106" s="97"/>
      <c r="F106" s="97"/>
      <c r="G106" s="97"/>
      <c r="H106" s="103"/>
      <c r="I106" s="97"/>
      <c r="J106" s="97"/>
      <c r="K106" s="97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</row>
    <row r="107" spans="1:22" x14ac:dyDescent="0.25">
      <c r="A107" s="112"/>
      <c r="B107" s="113"/>
      <c r="C107" s="113"/>
      <c r="D107" s="114"/>
      <c r="E107" s="115"/>
      <c r="F107" s="115"/>
      <c r="G107" s="115"/>
      <c r="H107" s="116"/>
      <c r="I107" s="115"/>
      <c r="J107" s="115"/>
      <c r="K107" s="115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</row>
    <row r="108" spans="1:22" ht="37.5" customHeight="1" x14ac:dyDescent="0.25">
      <c r="A108" s="263" t="s">
        <v>139</v>
      </c>
      <c r="B108" s="264"/>
      <c r="C108" s="264"/>
      <c r="D108" s="265"/>
      <c r="E108" s="97"/>
      <c r="F108" s="97"/>
      <c r="G108" s="97"/>
      <c r="H108" s="103"/>
      <c r="I108" s="97"/>
      <c r="J108" s="97"/>
      <c r="K108" s="97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</row>
    <row r="109" spans="1:22" x14ac:dyDescent="0.25">
      <c r="A109" s="107"/>
      <c r="B109" s="278" t="s">
        <v>85</v>
      </c>
      <c r="C109" s="278"/>
      <c r="D109" s="279"/>
      <c r="E109" s="97"/>
      <c r="F109" s="97"/>
      <c r="G109" s="97"/>
      <c r="H109" s="103"/>
      <c r="I109" s="97"/>
      <c r="J109" s="97"/>
      <c r="K109" s="97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</row>
    <row r="110" spans="1:22" x14ac:dyDescent="0.25">
      <c r="A110" s="107"/>
      <c r="B110" s="108"/>
      <c r="C110" s="108"/>
      <c r="D110" s="109"/>
      <c r="E110" s="110"/>
      <c r="F110" s="110"/>
      <c r="G110" s="110"/>
      <c r="H110" s="111"/>
      <c r="I110" s="110"/>
      <c r="J110" s="110"/>
      <c r="K110" s="11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</row>
    <row r="111" spans="1:22" x14ac:dyDescent="0.25">
      <c r="A111" s="107"/>
      <c r="B111" s="119"/>
      <c r="C111" s="119"/>
      <c r="D111" s="120"/>
      <c r="E111" s="97"/>
      <c r="F111" s="97"/>
      <c r="G111" s="97"/>
      <c r="H111" s="103"/>
      <c r="I111" s="97"/>
      <c r="J111" s="97"/>
      <c r="K111" s="97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</row>
    <row r="112" spans="1:22" ht="35.25" customHeight="1" x14ac:dyDescent="0.25">
      <c r="A112" s="263" t="s">
        <v>140</v>
      </c>
      <c r="B112" s="264"/>
      <c r="C112" s="264"/>
      <c r="D112" s="265"/>
      <c r="E112" s="97"/>
      <c r="F112" s="97"/>
      <c r="G112" s="97"/>
      <c r="H112" s="103"/>
      <c r="I112" s="97"/>
      <c r="J112" s="97"/>
      <c r="K112" s="97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</row>
    <row r="113" spans="1:22" x14ac:dyDescent="0.25">
      <c r="A113" s="107"/>
      <c r="B113" s="269" t="s">
        <v>85</v>
      </c>
      <c r="C113" s="269"/>
      <c r="D113" s="270"/>
      <c r="E113" s="97"/>
      <c r="F113" s="97"/>
      <c r="G113" s="97"/>
      <c r="H113" s="103"/>
      <c r="I113" s="97"/>
      <c r="J113" s="97"/>
      <c r="K113" s="97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</row>
    <row r="114" spans="1:22" x14ac:dyDescent="0.25">
      <c r="A114" s="107"/>
      <c r="B114" s="108"/>
      <c r="C114" s="108"/>
      <c r="D114" s="109"/>
      <c r="E114" s="110"/>
      <c r="F114" s="110"/>
      <c r="G114" s="110"/>
      <c r="H114" s="111"/>
      <c r="I114" s="110"/>
      <c r="J114" s="110"/>
      <c r="K114" s="11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</row>
    <row r="115" spans="1:22" x14ac:dyDescent="0.25">
      <c r="A115" s="107"/>
      <c r="B115" s="119"/>
      <c r="C115" s="119"/>
      <c r="D115" s="120"/>
      <c r="E115" s="97"/>
      <c r="F115" s="97"/>
      <c r="G115" s="97"/>
      <c r="H115" s="103"/>
      <c r="I115" s="97"/>
      <c r="J115" s="97"/>
      <c r="K115" s="97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</row>
    <row r="116" spans="1:22" ht="15.75" customHeight="1" x14ac:dyDescent="0.25">
      <c r="A116" s="263" t="s">
        <v>141</v>
      </c>
      <c r="B116" s="264"/>
      <c r="C116" s="264"/>
      <c r="D116" s="265"/>
      <c r="E116" s="97"/>
      <c r="F116" s="97"/>
      <c r="G116" s="97"/>
      <c r="H116" s="103"/>
      <c r="I116" s="97"/>
      <c r="J116" s="97"/>
      <c r="K116" s="97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</row>
    <row r="117" spans="1:22" x14ac:dyDescent="0.25">
      <c r="A117" s="107"/>
      <c r="B117" s="269" t="s">
        <v>85</v>
      </c>
      <c r="C117" s="269"/>
      <c r="D117" s="270"/>
      <c r="E117" s="97"/>
      <c r="F117" s="97"/>
      <c r="G117" s="97"/>
      <c r="H117" s="103"/>
      <c r="I117" s="97"/>
      <c r="J117" s="97"/>
      <c r="K117" s="97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</row>
    <row r="118" spans="1:22" x14ac:dyDescent="0.25">
      <c r="A118" s="107"/>
      <c r="B118" s="108"/>
      <c r="C118" s="108"/>
      <c r="D118" s="109"/>
      <c r="E118" s="110"/>
      <c r="F118" s="110"/>
      <c r="G118" s="110"/>
      <c r="H118" s="111"/>
      <c r="I118" s="110"/>
      <c r="J118" s="110"/>
      <c r="K118" s="11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</row>
    <row r="119" spans="1:22" x14ac:dyDescent="0.25">
      <c r="A119" s="107"/>
      <c r="B119" s="119"/>
      <c r="C119" s="119"/>
      <c r="D119" s="120"/>
      <c r="E119" s="97"/>
      <c r="F119" s="97"/>
      <c r="G119" s="97"/>
      <c r="H119" s="103"/>
      <c r="I119" s="97"/>
      <c r="J119" s="97"/>
      <c r="K119" s="97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</row>
    <row r="120" spans="1:22" ht="12.75" customHeight="1" x14ac:dyDescent="0.25">
      <c r="A120" s="263" t="s">
        <v>166</v>
      </c>
      <c r="B120" s="264"/>
      <c r="C120" s="264"/>
      <c r="D120" s="265"/>
      <c r="E120" s="121"/>
      <c r="F120" s="121"/>
      <c r="G120" s="121"/>
      <c r="H120" s="122"/>
      <c r="I120" s="121"/>
      <c r="J120" s="121"/>
      <c r="K120" s="121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</row>
    <row r="121" spans="1:22" ht="17.25" customHeight="1" x14ac:dyDescent="0.25">
      <c r="A121" s="107"/>
      <c r="B121" s="269" t="s">
        <v>85</v>
      </c>
      <c r="C121" s="269"/>
      <c r="D121" s="270"/>
      <c r="E121" s="97"/>
      <c r="F121" s="97"/>
      <c r="G121" s="97"/>
      <c r="H121" s="103"/>
      <c r="I121" s="97"/>
      <c r="J121" s="97"/>
      <c r="K121" s="97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</row>
    <row r="122" spans="1:22" x14ac:dyDescent="0.25">
      <c r="A122" s="107"/>
      <c r="B122" s="108"/>
      <c r="C122" s="108"/>
      <c r="D122" s="109"/>
      <c r="E122" s="110"/>
      <c r="F122" s="110"/>
      <c r="G122" s="110"/>
      <c r="H122" s="111"/>
      <c r="I122" s="110"/>
      <c r="J122" s="110"/>
      <c r="K122" s="11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</row>
    <row r="123" spans="1:22" x14ac:dyDescent="0.25">
      <c r="A123" s="107"/>
      <c r="B123" s="119"/>
      <c r="C123" s="119"/>
      <c r="D123" s="120"/>
      <c r="E123" s="97"/>
      <c r="F123" s="97"/>
      <c r="G123" s="97"/>
      <c r="H123" s="103"/>
      <c r="I123" s="97"/>
      <c r="J123" s="97"/>
      <c r="K123" s="97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</row>
    <row r="124" spans="1:22" ht="47.45" customHeight="1" x14ac:dyDescent="0.25">
      <c r="A124" s="266" t="s">
        <v>127</v>
      </c>
      <c r="B124" s="267"/>
      <c r="C124" s="267"/>
      <c r="D124" s="268"/>
      <c r="E124" s="234">
        <f>E126</f>
        <v>262.8</v>
      </c>
      <c r="F124" s="234">
        <f t="shared" ref="F124:K124" si="5">F126</f>
        <v>247.3</v>
      </c>
      <c r="G124" s="234">
        <f t="shared" si="5"/>
        <v>318.10000000000002</v>
      </c>
      <c r="H124" s="234">
        <f t="shared" si="5"/>
        <v>-70.7</v>
      </c>
      <c r="I124" s="234">
        <f t="shared" si="5"/>
        <v>511</v>
      </c>
      <c r="J124" s="234">
        <f t="shared" si="5"/>
        <v>89.4</v>
      </c>
      <c r="K124" s="234">
        <f t="shared" si="5"/>
        <v>0.18</v>
      </c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</row>
    <row r="125" spans="1:22" x14ac:dyDescent="0.25">
      <c r="A125" s="280" t="s">
        <v>85</v>
      </c>
      <c r="B125" s="281"/>
      <c r="C125" s="281"/>
      <c r="D125" s="282"/>
      <c r="E125" s="97"/>
      <c r="F125" s="97"/>
      <c r="G125" s="97"/>
      <c r="H125" s="103"/>
      <c r="I125" s="97"/>
      <c r="J125" s="97"/>
      <c r="K125" s="97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</row>
    <row r="126" spans="1:22" x14ac:dyDescent="0.25">
      <c r="A126" s="107"/>
      <c r="B126" s="286" t="s">
        <v>254</v>
      </c>
      <c r="C126" s="286"/>
      <c r="D126" s="287"/>
      <c r="E126" s="110">
        <v>262.8</v>
      </c>
      <c r="F126" s="110">
        <v>247.3</v>
      </c>
      <c r="G126" s="110">
        <v>318.10000000000002</v>
      </c>
      <c r="H126" s="111">
        <v>-70.7</v>
      </c>
      <c r="I126" s="110">
        <v>511</v>
      </c>
      <c r="J126" s="110">
        <v>89.4</v>
      </c>
      <c r="K126" s="110">
        <v>0.18</v>
      </c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</row>
    <row r="127" spans="1:22" x14ac:dyDescent="0.25">
      <c r="A127" s="107"/>
      <c r="B127" s="119"/>
      <c r="C127" s="119"/>
      <c r="D127" s="120"/>
      <c r="E127" s="97"/>
      <c r="F127" s="97"/>
      <c r="G127" s="97"/>
      <c r="H127" s="103"/>
      <c r="I127" s="97"/>
      <c r="J127" s="97"/>
      <c r="K127" s="97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</row>
    <row r="128" spans="1:22" ht="60.75" customHeight="1" x14ac:dyDescent="0.25">
      <c r="A128" s="266" t="s">
        <v>167</v>
      </c>
      <c r="B128" s="267"/>
      <c r="C128" s="267"/>
      <c r="D128" s="268"/>
      <c r="E128" s="234">
        <f>E130</f>
        <v>0</v>
      </c>
      <c r="F128" s="234">
        <f t="shared" ref="F128:K128" si="6">F130</f>
        <v>0</v>
      </c>
      <c r="G128" s="234">
        <f t="shared" si="6"/>
        <v>0</v>
      </c>
      <c r="H128" s="234">
        <f t="shared" si="6"/>
        <v>0</v>
      </c>
      <c r="I128" s="234">
        <f t="shared" si="6"/>
        <v>0</v>
      </c>
      <c r="J128" s="234">
        <f t="shared" si="6"/>
        <v>0</v>
      </c>
      <c r="K128" s="234">
        <f t="shared" si="6"/>
        <v>0</v>
      </c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</row>
    <row r="129" spans="1:22" x14ac:dyDescent="0.25">
      <c r="A129" s="280" t="s">
        <v>85</v>
      </c>
      <c r="B129" s="281"/>
      <c r="C129" s="281"/>
      <c r="D129" s="282"/>
      <c r="E129" s="97"/>
      <c r="F129" s="97"/>
      <c r="G129" s="97"/>
      <c r="H129" s="103"/>
      <c r="I129" s="97"/>
      <c r="J129" s="97"/>
      <c r="K129" s="97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</row>
    <row r="130" spans="1:22" x14ac:dyDescent="0.25">
      <c r="A130" s="107"/>
      <c r="B130" s="286"/>
      <c r="C130" s="286"/>
      <c r="D130" s="287"/>
      <c r="E130" s="110"/>
      <c r="F130" s="110"/>
      <c r="G130" s="110"/>
      <c r="H130" s="111"/>
      <c r="I130" s="110"/>
      <c r="J130" s="110"/>
      <c r="K130" s="11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</row>
    <row r="131" spans="1:22" x14ac:dyDescent="0.25">
      <c r="A131" s="107"/>
      <c r="B131" s="119"/>
      <c r="C131" s="119"/>
      <c r="D131" s="120"/>
      <c r="E131" s="97"/>
      <c r="F131" s="97"/>
      <c r="G131" s="97"/>
      <c r="H131" s="103"/>
      <c r="I131" s="97"/>
      <c r="J131" s="97"/>
      <c r="K131" s="97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</row>
    <row r="132" spans="1:22" x14ac:dyDescent="0.25">
      <c r="A132" s="266" t="s">
        <v>189</v>
      </c>
      <c r="B132" s="267"/>
      <c r="C132" s="267"/>
      <c r="D132" s="268"/>
      <c r="E132" s="121"/>
      <c r="F132" s="121"/>
      <c r="G132" s="121"/>
      <c r="H132" s="122"/>
      <c r="I132" s="121"/>
      <c r="J132" s="121"/>
      <c r="K132" s="121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</row>
    <row r="133" spans="1:22" x14ac:dyDescent="0.25">
      <c r="A133" s="107"/>
      <c r="B133" s="269" t="s">
        <v>85</v>
      </c>
      <c r="C133" s="269"/>
      <c r="D133" s="270"/>
      <c r="E133" s="105"/>
      <c r="F133" s="105"/>
      <c r="G133" s="105"/>
      <c r="H133" s="106"/>
      <c r="I133" s="105"/>
      <c r="J133" s="105"/>
      <c r="K133" s="105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</row>
    <row r="134" spans="1:22" x14ac:dyDescent="0.25">
      <c r="A134" s="107"/>
      <c r="B134" s="108"/>
      <c r="C134" s="108"/>
      <c r="D134" s="109"/>
      <c r="E134" s="110"/>
      <c r="F134" s="110"/>
      <c r="G134" s="110"/>
      <c r="H134" s="111"/>
      <c r="I134" s="110"/>
      <c r="J134" s="110"/>
      <c r="K134" s="11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</row>
    <row r="135" spans="1:22" x14ac:dyDescent="0.25">
      <c r="A135" s="112"/>
      <c r="B135" s="113"/>
      <c r="C135" s="113"/>
      <c r="D135" s="114"/>
      <c r="E135" s="110"/>
      <c r="F135" s="110"/>
      <c r="G135" s="110"/>
      <c r="H135" s="111"/>
      <c r="I135" s="110"/>
      <c r="J135" s="110"/>
      <c r="K135" s="11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</row>
    <row r="136" spans="1:22" ht="50.25" customHeight="1" x14ac:dyDescent="0.25">
      <c r="A136" s="266" t="s">
        <v>190</v>
      </c>
      <c r="B136" s="267"/>
      <c r="C136" s="267"/>
      <c r="D136" s="268"/>
      <c r="E136" s="121"/>
      <c r="F136" s="121"/>
      <c r="G136" s="121"/>
      <c r="H136" s="122"/>
      <c r="I136" s="121"/>
      <c r="J136" s="121"/>
      <c r="K136" s="121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</row>
    <row r="137" spans="1:22" x14ac:dyDescent="0.25">
      <c r="A137" s="107"/>
      <c r="B137" s="269" t="s">
        <v>85</v>
      </c>
      <c r="C137" s="269"/>
      <c r="D137" s="270"/>
      <c r="E137" s="97"/>
      <c r="F137" s="97"/>
      <c r="G137" s="97"/>
      <c r="H137" s="103"/>
      <c r="I137" s="97"/>
      <c r="J137" s="97"/>
      <c r="K137" s="97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</row>
    <row r="138" spans="1:22" x14ac:dyDescent="0.25">
      <c r="A138" s="107"/>
      <c r="B138" s="108"/>
      <c r="C138" s="108"/>
      <c r="D138" s="109"/>
      <c r="E138" s="110"/>
      <c r="F138" s="110"/>
      <c r="G138" s="110"/>
      <c r="H138" s="111"/>
      <c r="I138" s="110"/>
      <c r="J138" s="110"/>
      <c r="K138" s="11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</row>
    <row r="139" spans="1:22" x14ac:dyDescent="0.25">
      <c r="A139" s="112"/>
      <c r="B139" s="113"/>
      <c r="C139" s="113"/>
      <c r="D139" s="114"/>
      <c r="E139" s="115"/>
      <c r="F139" s="115"/>
      <c r="G139" s="115"/>
      <c r="H139" s="116"/>
      <c r="I139" s="115"/>
      <c r="J139" s="115"/>
      <c r="K139" s="115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</row>
    <row r="140" spans="1:22" x14ac:dyDescent="0.25">
      <c r="A140" s="266" t="s">
        <v>191</v>
      </c>
      <c r="B140" s="267"/>
      <c r="C140" s="267"/>
      <c r="D140" s="268"/>
      <c r="E140" s="236">
        <f>E141</f>
        <v>17.600000000000001</v>
      </c>
      <c r="F140" s="236">
        <f t="shared" ref="F140:K140" si="7">F141</f>
        <v>17.600000000000001</v>
      </c>
      <c r="G140" s="236">
        <f t="shared" si="7"/>
        <v>18.899999999999999</v>
      </c>
      <c r="H140" s="236">
        <f t="shared" si="7"/>
        <v>-1.3</v>
      </c>
      <c r="I140" s="236">
        <f t="shared" si="7"/>
        <v>63</v>
      </c>
      <c r="J140" s="236">
        <f t="shared" si="7"/>
        <v>7.6</v>
      </c>
      <c r="K140" s="236">
        <f t="shared" si="7"/>
        <v>0</v>
      </c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</row>
    <row r="141" spans="1:22" x14ac:dyDescent="0.25">
      <c r="A141" s="117"/>
      <c r="B141" s="269" t="s">
        <v>232</v>
      </c>
      <c r="C141" s="269"/>
      <c r="D141" s="270"/>
      <c r="E141" s="97">
        <v>17.600000000000001</v>
      </c>
      <c r="F141" s="97">
        <v>17.600000000000001</v>
      </c>
      <c r="G141" s="97">
        <v>18.899999999999999</v>
      </c>
      <c r="H141" s="103">
        <v>-1.3</v>
      </c>
      <c r="I141" s="97">
        <v>63</v>
      </c>
      <c r="J141" s="97">
        <v>7.6</v>
      </c>
      <c r="K141" s="97">
        <v>0</v>
      </c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</row>
    <row r="142" spans="1:22" x14ac:dyDescent="0.25">
      <c r="A142" s="117"/>
      <c r="B142" s="108"/>
      <c r="C142" s="108"/>
      <c r="D142" s="109"/>
      <c r="E142" s="110"/>
      <c r="F142" s="110"/>
      <c r="G142" s="110"/>
      <c r="H142" s="111"/>
      <c r="I142" s="110"/>
      <c r="J142" s="110"/>
      <c r="K142" s="11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</row>
    <row r="143" spans="1:22" x14ac:dyDescent="0.25">
      <c r="A143" s="117"/>
      <c r="B143" s="119"/>
      <c r="C143" s="119"/>
      <c r="D143" s="120"/>
      <c r="E143" s="128"/>
      <c r="F143" s="128"/>
      <c r="G143" s="128"/>
      <c r="H143" s="129"/>
      <c r="I143" s="128"/>
      <c r="J143" s="128"/>
      <c r="K143" s="128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</row>
    <row r="144" spans="1:22" ht="36.75" customHeight="1" x14ac:dyDescent="0.25">
      <c r="A144" s="266" t="s">
        <v>192</v>
      </c>
      <c r="B144" s="267"/>
      <c r="C144" s="267"/>
      <c r="D144" s="268"/>
      <c r="E144" s="236">
        <f>E146</f>
        <v>55.6</v>
      </c>
      <c r="F144" s="236">
        <f t="shared" ref="F144:K144" si="8">F146</f>
        <v>52.8</v>
      </c>
      <c r="G144" s="236">
        <f t="shared" si="8"/>
        <v>52.8</v>
      </c>
      <c r="H144" s="236">
        <f t="shared" si="8"/>
        <v>2.8</v>
      </c>
      <c r="I144" s="236">
        <f t="shared" si="8"/>
        <v>71</v>
      </c>
      <c r="J144" s="236">
        <f t="shared" si="8"/>
        <v>10.4</v>
      </c>
      <c r="K144" s="236">
        <f t="shared" si="8"/>
        <v>0.02</v>
      </c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</row>
    <row r="145" spans="1:22" x14ac:dyDescent="0.25">
      <c r="A145" s="117"/>
      <c r="B145" s="269" t="s">
        <v>85</v>
      </c>
      <c r="C145" s="269"/>
      <c r="D145" s="270"/>
      <c r="E145" s="97"/>
      <c r="F145" s="97"/>
      <c r="G145" s="97"/>
      <c r="H145" s="103"/>
      <c r="I145" s="97"/>
      <c r="J145" s="97"/>
      <c r="K145" s="97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</row>
    <row r="146" spans="1:22" x14ac:dyDescent="0.25">
      <c r="A146" s="117"/>
      <c r="B146" s="269" t="s">
        <v>231</v>
      </c>
      <c r="C146" s="269"/>
      <c r="D146" s="270"/>
      <c r="E146" s="97">
        <v>55.6</v>
      </c>
      <c r="F146" s="97">
        <v>52.8</v>
      </c>
      <c r="G146" s="97">
        <v>52.8</v>
      </c>
      <c r="H146" s="103">
        <v>2.8</v>
      </c>
      <c r="I146" s="97">
        <v>71</v>
      </c>
      <c r="J146" s="97">
        <v>10.4</v>
      </c>
      <c r="K146" s="97">
        <v>0.02</v>
      </c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</row>
    <row r="147" spans="1:22" x14ac:dyDescent="0.25">
      <c r="A147" s="117"/>
      <c r="B147" s="119"/>
      <c r="C147" s="119"/>
      <c r="D147" s="120"/>
      <c r="E147" s="128"/>
      <c r="F147" s="128"/>
      <c r="G147" s="128"/>
      <c r="H147" s="129"/>
      <c r="I147" s="128"/>
      <c r="J147" s="128"/>
      <c r="K147" s="128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</row>
    <row r="148" spans="1:22" ht="37.5" customHeight="1" x14ac:dyDescent="0.25">
      <c r="A148" s="266" t="s">
        <v>193</v>
      </c>
      <c r="B148" s="267"/>
      <c r="C148" s="267"/>
      <c r="D148" s="268"/>
      <c r="E148" s="97"/>
      <c r="F148" s="97"/>
      <c r="G148" s="97"/>
      <c r="H148" s="103"/>
      <c r="I148" s="97"/>
      <c r="J148" s="97"/>
      <c r="K148" s="97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</row>
    <row r="149" spans="1:22" x14ac:dyDescent="0.25">
      <c r="A149" s="107"/>
      <c r="B149" s="269" t="s">
        <v>85</v>
      </c>
      <c r="C149" s="269"/>
      <c r="D149" s="270"/>
      <c r="E149" s="97"/>
      <c r="F149" s="97"/>
      <c r="G149" s="97"/>
      <c r="H149" s="103"/>
      <c r="I149" s="97"/>
      <c r="J149" s="97"/>
      <c r="K149" s="97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</row>
    <row r="150" spans="1:22" ht="12.75" customHeight="1" x14ac:dyDescent="0.25">
      <c r="A150" s="107"/>
      <c r="B150" s="108"/>
      <c r="C150" s="108"/>
      <c r="D150" s="109"/>
      <c r="E150" s="97"/>
      <c r="F150" s="97"/>
      <c r="G150" s="97"/>
      <c r="H150" s="103"/>
      <c r="I150" s="97"/>
      <c r="J150" s="97"/>
      <c r="K150" s="97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</row>
    <row r="151" spans="1:22" x14ac:dyDescent="0.25">
      <c r="A151" s="112"/>
      <c r="B151" s="113"/>
      <c r="C151" s="113"/>
      <c r="D151" s="114"/>
      <c r="E151" s="97"/>
      <c r="F151" s="97"/>
      <c r="G151" s="97"/>
      <c r="H151" s="103"/>
      <c r="I151" s="97"/>
      <c r="J151" s="97"/>
      <c r="K151" s="97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</row>
    <row r="152" spans="1:22" x14ac:dyDescent="0.25">
      <c r="A152" s="266" t="s">
        <v>3</v>
      </c>
      <c r="B152" s="267"/>
      <c r="C152" s="267"/>
      <c r="D152" s="268"/>
      <c r="E152" s="97"/>
      <c r="F152" s="97"/>
      <c r="G152" s="97"/>
      <c r="H152" s="103"/>
      <c r="I152" s="97"/>
      <c r="J152" s="97"/>
      <c r="K152" s="130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</row>
    <row r="153" spans="1:22" x14ac:dyDescent="0.25">
      <c r="A153" s="107"/>
      <c r="B153" s="269" t="s">
        <v>85</v>
      </c>
      <c r="C153" s="269"/>
      <c r="D153" s="270"/>
      <c r="E153" s="97"/>
      <c r="F153" s="97"/>
      <c r="G153" s="97"/>
      <c r="H153" s="103"/>
      <c r="I153" s="97"/>
      <c r="J153" s="97"/>
      <c r="K153" s="97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</row>
    <row r="154" spans="1:22" x14ac:dyDescent="0.25">
      <c r="A154" s="107"/>
      <c r="B154" s="275"/>
      <c r="C154" s="276"/>
      <c r="D154" s="277"/>
      <c r="E154" s="110"/>
      <c r="F154" s="110"/>
      <c r="G154" s="110"/>
      <c r="H154" s="111"/>
      <c r="I154" s="110"/>
      <c r="J154" s="110"/>
      <c r="K154" s="11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</row>
    <row r="155" spans="1:22" ht="16.5" thickBot="1" x14ac:dyDescent="0.3">
      <c r="A155" s="107"/>
      <c r="B155" s="119"/>
      <c r="C155" s="119"/>
      <c r="D155" s="120"/>
      <c r="E155" s="97"/>
      <c r="F155" s="97"/>
      <c r="G155" s="97"/>
      <c r="H155" s="103"/>
      <c r="I155" s="97"/>
      <c r="J155" s="97"/>
      <c r="K155" s="97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</row>
    <row r="156" spans="1:22" ht="36" customHeight="1" thickTop="1" thickBot="1" x14ac:dyDescent="0.3">
      <c r="A156" s="272" t="s">
        <v>188</v>
      </c>
      <c r="B156" s="273"/>
      <c r="C156" s="273"/>
      <c r="D156" s="274"/>
      <c r="E156" s="237">
        <f t="shared" ref="E156:K156" si="9">E152+E148+E144+E140+E136+E132+E124+E42+E20+E7</f>
        <v>386.23999999999995</v>
      </c>
      <c r="F156" s="237">
        <f t="shared" si="9"/>
        <v>386.08000000000004</v>
      </c>
      <c r="G156" s="237">
        <f t="shared" si="9"/>
        <v>456.77</v>
      </c>
      <c r="H156" s="237">
        <f t="shared" si="9"/>
        <v>-63.175000000000004</v>
      </c>
      <c r="I156" s="237">
        <f t="shared" si="9"/>
        <v>669</v>
      </c>
      <c r="J156" s="237">
        <f t="shared" si="9"/>
        <v>110.80200000000001</v>
      </c>
      <c r="K156" s="237">
        <f t="shared" si="9"/>
        <v>0.21999999999999997</v>
      </c>
      <c r="L156" s="100"/>
      <c r="M156" s="100"/>
      <c r="N156" s="132"/>
      <c r="O156" s="100"/>
      <c r="P156" s="100"/>
      <c r="Q156" s="100"/>
      <c r="R156" s="100"/>
      <c r="S156" s="100"/>
      <c r="T156" s="100"/>
      <c r="U156" s="100"/>
      <c r="V156" s="100"/>
    </row>
    <row r="157" spans="1:22" ht="12.75" customHeight="1" thickTop="1" x14ac:dyDescent="0.25">
      <c r="A157" s="101"/>
      <c r="B157" s="101"/>
      <c r="C157" s="101"/>
      <c r="D157" s="101"/>
      <c r="E157" s="100"/>
      <c r="F157" s="100"/>
      <c r="G157" s="100"/>
      <c r="H157" s="102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</row>
    <row r="158" spans="1:22" ht="81.599999999999994" customHeight="1" x14ac:dyDescent="0.25">
      <c r="A158" s="271" t="s">
        <v>209</v>
      </c>
      <c r="B158" s="271"/>
      <c r="C158" s="271"/>
      <c r="D158" s="271"/>
      <c r="E158" s="271"/>
      <c r="F158" s="271"/>
      <c r="G158" s="271"/>
      <c r="H158" s="271"/>
      <c r="I158" s="271"/>
      <c r="J158" s="271"/>
      <c r="K158" s="271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</row>
    <row r="159" spans="1:22" x14ac:dyDescent="0.25">
      <c r="A159" s="101"/>
      <c r="B159" s="101"/>
      <c r="C159" s="101"/>
      <c r="D159" s="101"/>
      <c r="E159" s="100"/>
      <c r="F159" s="100"/>
      <c r="G159" s="100"/>
      <c r="H159" s="102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</row>
    <row r="160" spans="1:22" x14ac:dyDescent="0.25">
      <c r="A160" s="101"/>
      <c r="B160" s="101"/>
      <c r="C160" s="101"/>
      <c r="D160" s="101"/>
      <c r="E160" s="100"/>
      <c r="F160" s="100"/>
      <c r="G160" s="100"/>
      <c r="H160" s="102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</row>
    <row r="161" spans="1:22" x14ac:dyDescent="0.25">
      <c r="A161" s="101"/>
      <c r="B161" s="101"/>
      <c r="C161" s="101"/>
      <c r="D161" s="101"/>
      <c r="E161" s="100"/>
      <c r="F161" s="100"/>
      <c r="G161" s="100"/>
      <c r="H161" s="102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</row>
    <row r="162" spans="1:22" x14ac:dyDescent="0.25">
      <c r="A162" s="101"/>
      <c r="B162" s="101"/>
      <c r="C162" s="101"/>
      <c r="D162" s="101"/>
      <c r="E162" s="100"/>
      <c r="F162" s="100"/>
      <c r="G162" s="100"/>
      <c r="H162" s="102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</row>
    <row r="163" spans="1:22" x14ac:dyDescent="0.25">
      <c r="A163" s="101"/>
      <c r="B163" s="101"/>
      <c r="C163" s="101"/>
      <c r="D163" s="101"/>
      <c r="E163" s="100"/>
      <c r="F163" s="100"/>
      <c r="G163" s="100"/>
      <c r="H163" s="102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</row>
    <row r="164" spans="1:22" x14ac:dyDescent="0.25">
      <c r="A164" s="101"/>
      <c r="B164" s="101"/>
      <c r="C164" s="101"/>
      <c r="D164" s="101"/>
      <c r="E164" s="100"/>
      <c r="F164" s="100"/>
      <c r="G164" s="100"/>
      <c r="H164" s="102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</row>
    <row r="165" spans="1:22" x14ac:dyDescent="0.25">
      <c r="A165" s="101"/>
      <c r="B165" s="101"/>
      <c r="C165" s="101"/>
      <c r="D165" s="101"/>
      <c r="E165" s="100"/>
      <c r="F165" s="100"/>
      <c r="G165" s="100"/>
      <c r="H165" s="102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</row>
    <row r="166" spans="1:22" x14ac:dyDescent="0.25">
      <c r="A166" s="101"/>
      <c r="B166" s="101"/>
      <c r="C166" s="101"/>
      <c r="D166" s="101"/>
      <c r="E166" s="100"/>
      <c r="F166" s="100"/>
      <c r="G166" s="100"/>
      <c r="H166" s="102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</row>
    <row r="167" spans="1:22" x14ac:dyDescent="0.25">
      <c r="A167" s="101"/>
      <c r="B167" s="101"/>
      <c r="C167" s="101"/>
      <c r="D167" s="101"/>
      <c r="E167" s="100"/>
      <c r="F167" s="100"/>
      <c r="G167" s="100"/>
      <c r="H167" s="102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</row>
    <row r="168" spans="1:22" x14ac:dyDescent="0.25">
      <c r="A168" s="101"/>
      <c r="B168" s="101"/>
      <c r="C168" s="101"/>
      <c r="D168" s="101"/>
      <c r="E168" s="100"/>
      <c r="F168" s="100"/>
      <c r="G168" s="100"/>
      <c r="H168" s="102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</row>
    <row r="169" spans="1:22" x14ac:dyDescent="0.25">
      <c r="A169" s="101"/>
      <c r="B169" s="101"/>
      <c r="C169" s="101"/>
      <c r="D169" s="101"/>
      <c r="E169" s="100"/>
      <c r="F169" s="100"/>
      <c r="G169" s="100"/>
      <c r="H169" s="102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</row>
    <row r="170" spans="1:22" x14ac:dyDescent="0.25">
      <c r="A170" s="101"/>
      <c r="B170" s="101"/>
      <c r="C170" s="101"/>
      <c r="D170" s="101"/>
      <c r="E170" s="100"/>
      <c r="F170" s="100"/>
      <c r="G170" s="100"/>
      <c r="H170" s="102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</row>
  </sheetData>
  <mergeCells count="88">
    <mergeCell ref="B130:D130"/>
    <mergeCell ref="B126:D126"/>
    <mergeCell ref="A6:D6"/>
    <mergeCell ref="A20:D20"/>
    <mergeCell ref="B21:D21"/>
    <mergeCell ref="A42:D42"/>
    <mergeCell ref="B23:D23"/>
    <mergeCell ref="B35:D35"/>
    <mergeCell ref="A26:D26"/>
    <mergeCell ref="B27:D27"/>
    <mergeCell ref="A30:D30"/>
    <mergeCell ref="B31:D31"/>
    <mergeCell ref="B53:D53"/>
    <mergeCell ref="A60:D60"/>
    <mergeCell ref="B43:D43"/>
    <mergeCell ref="A44:D44"/>
    <mergeCell ref="A108:D108"/>
    <mergeCell ref="F1:K1"/>
    <mergeCell ref="A3:K3"/>
    <mergeCell ref="A4:K4"/>
    <mergeCell ref="J5:K5"/>
    <mergeCell ref="A22:D22"/>
    <mergeCell ref="A7:D7"/>
    <mergeCell ref="B17:D17"/>
    <mergeCell ref="A8:D8"/>
    <mergeCell ref="B9:D9"/>
    <mergeCell ref="A12:D12"/>
    <mergeCell ref="B13:D13"/>
    <mergeCell ref="A16:D16"/>
    <mergeCell ref="B81:D81"/>
    <mergeCell ref="A88:D88"/>
    <mergeCell ref="B89:D89"/>
    <mergeCell ref="A96:D96"/>
    <mergeCell ref="A84:D84"/>
    <mergeCell ref="B85:D85"/>
    <mergeCell ref="A92:D92"/>
    <mergeCell ref="B93:D93"/>
    <mergeCell ref="B90:D90"/>
    <mergeCell ref="A48:D48"/>
    <mergeCell ref="B73:D73"/>
    <mergeCell ref="A76:D76"/>
    <mergeCell ref="B77:D77"/>
    <mergeCell ref="A80:D80"/>
    <mergeCell ref="B61:D61"/>
    <mergeCell ref="A64:D64"/>
    <mergeCell ref="B65:D65"/>
    <mergeCell ref="A72:D72"/>
    <mergeCell ref="A68:D68"/>
    <mergeCell ref="B69:D69"/>
    <mergeCell ref="A52:D52"/>
    <mergeCell ref="B49:D49"/>
    <mergeCell ref="A56:D56"/>
    <mergeCell ref="B57:D57"/>
    <mergeCell ref="B109:D109"/>
    <mergeCell ref="A129:D129"/>
    <mergeCell ref="A120:D120"/>
    <mergeCell ref="B121:D121"/>
    <mergeCell ref="A125:D125"/>
    <mergeCell ref="A124:D124"/>
    <mergeCell ref="A158:K158"/>
    <mergeCell ref="A152:D152"/>
    <mergeCell ref="B137:D137"/>
    <mergeCell ref="A140:D140"/>
    <mergeCell ref="B141:D141"/>
    <mergeCell ref="A148:D148"/>
    <mergeCell ref="A144:D144"/>
    <mergeCell ref="B153:D153"/>
    <mergeCell ref="A156:D156"/>
    <mergeCell ref="B149:D149"/>
    <mergeCell ref="B145:D145"/>
    <mergeCell ref="B154:D154"/>
    <mergeCell ref="B146:D146"/>
    <mergeCell ref="A34:D34"/>
    <mergeCell ref="A128:D128"/>
    <mergeCell ref="B133:D133"/>
    <mergeCell ref="A136:D136"/>
    <mergeCell ref="A116:D116"/>
    <mergeCell ref="A132:D132"/>
    <mergeCell ref="A38:D38"/>
    <mergeCell ref="B39:D39"/>
    <mergeCell ref="A112:D112"/>
    <mergeCell ref="B113:D113"/>
    <mergeCell ref="B97:D97"/>
    <mergeCell ref="A100:D100"/>
    <mergeCell ref="B101:D101"/>
    <mergeCell ref="A104:D104"/>
    <mergeCell ref="B105:D105"/>
    <mergeCell ref="B117:D117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70" fitToHeight="2" orientation="portrait" horizontalDpi="300" verticalDpi="300" r:id="rId1"/>
  <headerFooter alignWithMargins="0"/>
  <rowBreaks count="2" manualBreakCount="2">
    <brk id="59" max="10" man="1"/>
    <brk id="11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6"/>
  <sheetViews>
    <sheetView view="pageBreakPreview" topLeftCell="A16" zoomScale="60" zoomScaleNormal="60" workbookViewId="0">
      <selection activeCell="E16" sqref="E16"/>
    </sheetView>
  </sheetViews>
  <sheetFormatPr defaultRowHeight="12.75" x14ac:dyDescent="0.2"/>
  <cols>
    <col min="1" max="1" width="94.28515625" customWidth="1"/>
    <col min="2" max="2" width="31.7109375" customWidth="1"/>
    <col min="3" max="3" width="24.28515625" customWidth="1"/>
    <col min="4" max="4" width="21.85546875" customWidth="1"/>
    <col min="5" max="5" width="33.140625" customWidth="1"/>
    <col min="6" max="6" width="24.140625" customWidth="1"/>
    <col min="7" max="7" width="21.42578125" customWidth="1"/>
    <col min="8" max="8" width="23.85546875" customWidth="1"/>
    <col min="9" max="9" width="30.7109375" customWidth="1"/>
  </cols>
  <sheetData>
    <row r="1" spans="1:23" ht="26.25" x14ac:dyDescent="0.2">
      <c r="F1" s="133"/>
      <c r="G1" s="133"/>
      <c r="H1" s="133"/>
      <c r="I1" s="151" t="s">
        <v>183</v>
      </c>
      <c r="J1" s="133"/>
    </row>
    <row r="2" spans="1:23" ht="64.5" customHeight="1" x14ac:dyDescent="0.2">
      <c r="A2" s="312" t="s">
        <v>222</v>
      </c>
      <c r="B2" s="312"/>
      <c r="C2" s="312"/>
      <c r="D2" s="312"/>
      <c r="E2" s="312"/>
      <c r="F2" s="312"/>
      <c r="G2" s="312"/>
      <c r="H2" s="312"/>
      <c r="I2" s="312"/>
    </row>
    <row r="3" spans="1:23" ht="20.25" x14ac:dyDescent="0.2">
      <c r="A3" s="313" t="s">
        <v>87</v>
      </c>
      <c r="B3" s="313"/>
      <c r="C3" s="313"/>
      <c r="D3" s="313"/>
      <c r="E3" s="313"/>
      <c r="F3" s="313"/>
      <c r="G3" s="313"/>
      <c r="H3" s="313"/>
      <c r="I3" s="313"/>
    </row>
    <row r="4" spans="1:23" x14ac:dyDescent="0.2">
      <c r="B4" s="48"/>
    </row>
    <row r="5" spans="1:23" ht="97.5" customHeight="1" x14ac:dyDescent="0.25">
      <c r="A5" s="314" t="s">
        <v>113</v>
      </c>
      <c r="B5" s="315" t="s">
        <v>4</v>
      </c>
      <c r="C5" s="317" t="s">
        <v>88</v>
      </c>
      <c r="D5" s="318"/>
      <c r="E5" s="319"/>
      <c r="F5" s="326" t="s">
        <v>89</v>
      </c>
      <c r="G5" s="326" t="s">
        <v>90</v>
      </c>
      <c r="H5" s="326"/>
      <c r="I5" s="327" t="s">
        <v>185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5.75" x14ac:dyDescent="0.25">
      <c r="A6" s="314"/>
      <c r="B6" s="315"/>
      <c r="C6" s="320"/>
      <c r="D6" s="321"/>
      <c r="E6" s="322"/>
      <c r="F6" s="326"/>
      <c r="G6" s="309" t="s">
        <v>91</v>
      </c>
      <c r="H6" s="309" t="s">
        <v>92</v>
      </c>
      <c r="I6" s="32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15.75" x14ac:dyDescent="0.25">
      <c r="A7" s="314"/>
      <c r="B7" s="316"/>
      <c r="C7" s="323"/>
      <c r="D7" s="324"/>
      <c r="E7" s="325"/>
      <c r="F7" s="326"/>
      <c r="G7" s="310"/>
      <c r="H7" s="310"/>
      <c r="I7" s="32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105" x14ac:dyDescent="0.25">
      <c r="A8" s="314"/>
      <c r="B8" s="316"/>
      <c r="C8" s="157" t="s">
        <v>7</v>
      </c>
      <c r="D8" s="157" t="s">
        <v>93</v>
      </c>
      <c r="E8" s="157" t="s">
        <v>94</v>
      </c>
      <c r="F8" s="326"/>
      <c r="G8" s="311"/>
      <c r="H8" s="311"/>
      <c r="I8" s="32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ht="52.5" x14ac:dyDescent="0.25">
      <c r="A9" s="158" t="s">
        <v>95</v>
      </c>
      <c r="B9" s="159" t="s">
        <v>96</v>
      </c>
      <c r="C9" s="160">
        <v>1</v>
      </c>
      <c r="D9" s="160">
        <v>2</v>
      </c>
      <c r="E9" s="160">
        <v>3</v>
      </c>
      <c r="F9" s="160">
        <v>4</v>
      </c>
      <c r="G9" s="161">
        <v>5</v>
      </c>
      <c r="H9" s="161">
        <v>6</v>
      </c>
      <c r="I9" s="162" t="s">
        <v>114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ht="27" x14ac:dyDescent="0.35">
      <c r="A10" s="297" t="s">
        <v>97</v>
      </c>
      <c r="B10" s="298"/>
      <c r="C10" s="298"/>
      <c r="D10" s="298"/>
      <c r="E10" s="298"/>
      <c r="F10" s="298"/>
      <c r="G10" s="298"/>
      <c r="H10" s="298"/>
      <c r="I10" s="29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27" x14ac:dyDescent="0.2">
      <c r="A11" s="300" t="s">
        <v>147</v>
      </c>
      <c r="B11" s="301"/>
      <c r="C11" s="301"/>
      <c r="D11" s="301"/>
      <c r="E11" s="301"/>
      <c r="F11" s="301"/>
      <c r="G11" s="301"/>
      <c r="H11" s="301"/>
      <c r="I11" s="302"/>
    </row>
    <row r="12" spans="1:23" ht="27" x14ac:dyDescent="0.2">
      <c r="A12" s="300" t="s">
        <v>148</v>
      </c>
      <c r="B12" s="301"/>
      <c r="C12" s="301"/>
      <c r="D12" s="301"/>
      <c r="E12" s="301"/>
      <c r="F12" s="301"/>
      <c r="G12" s="301"/>
      <c r="H12" s="301"/>
      <c r="I12" s="302"/>
    </row>
    <row r="13" spans="1:23" ht="26.25" x14ac:dyDescent="0.4">
      <c r="A13" s="50" t="s">
        <v>149</v>
      </c>
      <c r="B13" s="51" t="s">
        <v>152</v>
      </c>
      <c r="C13" s="52"/>
      <c r="D13" s="52"/>
      <c r="E13" s="52"/>
      <c r="F13" s="72"/>
      <c r="G13" s="53"/>
      <c r="H13" s="53"/>
      <c r="I13" s="69"/>
    </row>
    <row r="14" spans="1:23" s="175" customFormat="1" ht="26.25" x14ac:dyDescent="0.4">
      <c r="A14" s="173" t="s">
        <v>236</v>
      </c>
      <c r="B14" s="174" t="s">
        <v>238</v>
      </c>
      <c r="C14" s="52" t="s">
        <v>98</v>
      </c>
      <c r="D14" s="52">
        <v>0.3</v>
      </c>
      <c r="E14" s="52">
        <v>0.28000000000000003</v>
      </c>
      <c r="F14" s="176">
        <v>1300</v>
      </c>
      <c r="G14" s="164">
        <f t="shared" ref="G14:G17" si="0">D14*F14</f>
        <v>390</v>
      </c>
      <c r="H14" s="164">
        <f t="shared" ref="H14:H17" si="1">E14*F14</f>
        <v>364.00000000000006</v>
      </c>
      <c r="I14" s="165">
        <f>G14/H14*100</f>
        <v>107.14285714285711</v>
      </c>
    </row>
    <row r="15" spans="1:23" s="175" customFormat="1" ht="26.25" x14ac:dyDescent="0.4">
      <c r="A15" s="173" t="s">
        <v>237</v>
      </c>
      <c r="B15" s="174" t="s">
        <v>239</v>
      </c>
      <c r="C15" s="52" t="s">
        <v>98</v>
      </c>
      <c r="D15" s="52">
        <v>9.8000000000000007</v>
      </c>
      <c r="E15" s="52">
        <v>9.5</v>
      </c>
      <c r="F15" s="176">
        <v>1025.3</v>
      </c>
      <c r="G15" s="168">
        <f t="shared" si="0"/>
        <v>10047.94</v>
      </c>
      <c r="H15" s="168">
        <f t="shared" si="1"/>
        <v>9740.35</v>
      </c>
      <c r="I15" s="165">
        <f t="shared" ref="I15:I29" si="2">G15/H15*100</f>
        <v>103.15789473684211</v>
      </c>
    </row>
    <row r="16" spans="1:23" ht="26.25" x14ac:dyDescent="0.4">
      <c r="A16" s="56" t="s">
        <v>150</v>
      </c>
      <c r="B16" s="57" t="s">
        <v>153</v>
      </c>
      <c r="C16" s="54" t="s">
        <v>98</v>
      </c>
      <c r="D16" s="54">
        <v>378.8</v>
      </c>
      <c r="E16" s="54">
        <v>337.2</v>
      </c>
      <c r="F16" s="91">
        <v>44</v>
      </c>
      <c r="G16" s="168">
        <f t="shared" si="0"/>
        <v>16667.2</v>
      </c>
      <c r="H16" s="168">
        <f t="shared" si="1"/>
        <v>14836.8</v>
      </c>
      <c r="I16" s="165">
        <f t="shared" si="2"/>
        <v>112.33689205219454</v>
      </c>
    </row>
    <row r="17" spans="1:9" ht="52.5" x14ac:dyDescent="0.4">
      <c r="A17" s="212" t="s">
        <v>151</v>
      </c>
      <c r="B17" s="213" t="s">
        <v>154</v>
      </c>
      <c r="C17" s="214" t="s">
        <v>98</v>
      </c>
      <c r="D17" s="214">
        <v>9.1</v>
      </c>
      <c r="E17" s="214">
        <v>7.3</v>
      </c>
      <c r="F17" s="215">
        <v>157.4</v>
      </c>
      <c r="G17" s="168">
        <f t="shared" si="0"/>
        <v>1432.34</v>
      </c>
      <c r="H17" s="168">
        <f t="shared" si="1"/>
        <v>1149.02</v>
      </c>
      <c r="I17" s="165">
        <f t="shared" si="2"/>
        <v>124.65753424657532</v>
      </c>
    </row>
    <row r="18" spans="1:9" ht="52.5" x14ac:dyDescent="0.4">
      <c r="A18" s="217" t="s">
        <v>248</v>
      </c>
      <c r="B18" s="218" t="s">
        <v>247</v>
      </c>
      <c r="C18" s="219" t="s">
        <v>98</v>
      </c>
      <c r="D18" s="219">
        <v>3.94</v>
      </c>
      <c r="E18" s="219">
        <v>0</v>
      </c>
      <c r="F18" s="220">
        <v>4409.8</v>
      </c>
      <c r="G18" s="168">
        <f t="shared" ref="G18" si="3">D18*F18</f>
        <v>17374.612000000001</v>
      </c>
      <c r="H18" s="168">
        <f t="shared" ref="H18" si="4">E18*F18</f>
        <v>0</v>
      </c>
      <c r="I18" s="165" t="e">
        <f t="shared" si="2"/>
        <v>#DIV/0!</v>
      </c>
    </row>
    <row r="19" spans="1:9" ht="26.25" x14ac:dyDescent="0.4">
      <c r="A19" s="216" t="s">
        <v>240</v>
      </c>
      <c r="B19" s="166" t="s">
        <v>241</v>
      </c>
      <c r="C19" s="167" t="s">
        <v>242</v>
      </c>
      <c r="D19" s="167">
        <v>0.69</v>
      </c>
      <c r="E19" s="167">
        <v>0.83</v>
      </c>
      <c r="F19" s="177">
        <v>2</v>
      </c>
      <c r="G19" s="168">
        <f>D19*F19</f>
        <v>1.38</v>
      </c>
      <c r="H19" s="168">
        <f t="shared" ref="H19" si="5">E19*F19</f>
        <v>1.66</v>
      </c>
      <c r="I19" s="165">
        <f t="shared" si="2"/>
        <v>83.132530120481931</v>
      </c>
    </row>
    <row r="20" spans="1:9" ht="27.75" x14ac:dyDescent="0.4">
      <c r="A20" s="73" t="s">
        <v>99</v>
      </c>
      <c r="B20" s="70" t="s">
        <v>112</v>
      </c>
      <c r="C20" s="58" t="s">
        <v>112</v>
      </c>
      <c r="D20" s="58" t="s">
        <v>112</v>
      </c>
      <c r="E20" s="58" t="s">
        <v>112</v>
      </c>
      <c r="F20" s="59" t="s">
        <v>112</v>
      </c>
      <c r="G20" s="169">
        <f>SUM(G14:G19)</f>
        <v>45913.472000000002</v>
      </c>
      <c r="H20" s="169">
        <f>SUM(H14:H19)</f>
        <v>26091.83</v>
      </c>
      <c r="I20" s="165">
        <f>G20/H20*100</f>
        <v>175.96876876784802</v>
      </c>
    </row>
    <row r="21" spans="1:9" ht="27" x14ac:dyDescent="0.2">
      <c r="A21" s="303"/>
      <c r="B21" s="304"/>
      <c r="C21" s="304"/>
      <c r="D21" s="304"/>
      <c r="E21" s="304"/>
      <c r="F21" s="304"/>
      <c r="G21" s="304"/>
      <c r="H21" s="304"/>
      <c r="I21" s="305"/>
    </row>
    <row r="22" spans="1:9" ht="54.75" customHeight="1" x14ac:dyDescent="0.4">
      <c r="A22" s="56" t="s">
        <v>224</v>
      </c>
      <c r="B22" s="57" t="s">
        <v>225</v>
      </c>
      <c r="C22" s="55" t="s">
        <v>223</v>
      </c>
      <c r="D22" s="54">
        <v>112.5</v>
      </c>
      <c r="E22" s="54">
        <v>113.8</v>
      </c>
      <c r="F22" s="55">
        <v>1826.89</v>
      </c>
      <c r="G22" s="164">
        <f t="shared" ref="G22" si="6">D22*F22</f>
        <v>205525.125</v>
      </c>
      <c r="H22" s="164">
        <f t="shared" ref="H22" si="7">E22*F22</f>
        <v>207900.08199999999</v>
      </c>
      <c r="I22" s="165">
        <f>G22/H22*100</f>
        <v>98.857644991212652</v>
      </c>
    </row>
    <row r="23" spans="1:9" ht="45.75" customHeight="1" x14ac:dyDescent="0.4">
      <c r="A23" s="170" t="s">
        <v>99</v>
      </c>
      <c r="B23" s="232" t="s">
        <v>112</v>
      </c>
      <c r="C23" s="223" t="s">
        <v>112</v>
      </c>
      <c r="D23" s="223" t="s">
        <v>112</v>
      </c>
      <c r="E23" s="223" t="s">
        <v>112</v>
      </c>
      <c r="F23" s="223" t="s">
        <v>112</v>
      </c>
      <c r="G23" s="171">
        <f>SUM(G22:G22)</f>
        <v>205525.125</v>
      </c>
      <c r="H23" s="171">
        <f>SUM(H22:H22)</f>
        <v>207900.08199999999</v>
      </c>
      <c r="I23" s="165">
        <f>G23/H23*100</f>
        <v>98.857644991212652</v>
      </c>
    </row>
    <row r="24" spans="1:9" ht="71.25" customHeight="1" x14ac:dyDescent="0.4">
      <c r="A24" s="74" t="s">
        <v>206</v>
      </c>
      <c r="B24" s="71" t="s">
        <v>112</v>
      </c>
      <c r="C24" s="58" t="s">
        <v>112</v>
      </c>
      <c r="D24" s="58" t="s">
        <v>112</v>
      </c>
      <c r="E24" s="58" t="s">
        <v>112</v>
      </c>
      <c r="F24" s="58" t="s">
        <v>112</v>
      </c>
      <c r="G24" s="172">
        <f>G23+G20</f>
        <v>251438.59700000001</v>
      </c>
      <c r="H24" s="172">
        <f>H23+H20</f>
        <v>233991.91200000001</v>
      </c>
      <c r="I24" s="165">
        <f t="shared" si="2"/>
        <v>107.45610600421094</v>
      </c>
    </row>
    <row r="25" spans="1:9" ht="27" x14ac:dyDescent="0.35">
      <c r="A25" s="306" t="s">
        <v>169</v>
      </c>
      <c r="B25" s="307"/>
      <c r="C25" s="307"/>
      <c r="D25" s="307"/>
      <c r="E25" s="307"/>
      <c r="F25" s="307"/>
      <c r="G25" s="307"/>
      <c r="H25" s="307"/>
      <c r="I25" s="308"/>
    </row>
    <row r="26" spans="1:9" s="211" customFormat="1" ht="27.75" x14ac:dyDescent="0.4">
      <c r="A26" s="226" t="s">
        <v>249</v>
      </c>
      <c r="B26" s="227">
        <v>37166</v>
      </c>
      <c r="C26" s="228" t="s">
        <v>98</v>
      </c>
      <c r="D26" s="229">
        <v>2.0089999999999999</v>
      </c>
      <c r="E26" s="229">
        <v>0.61199999999999999</v>
      </c>
      <c r="F26" s="228">
        <v>11605.85</v>
      </c>
      <c r="G26" s="230">
        <f t="shared" ref="G26:G27" si="8">D26*F26</f>
        <v>23316.15265</v>
      </c>
      <c r="H26" s="231">
        <f t="shared" ref="H26:H27" si="9">E26*F26</f>
        <v>7102.7802000000001</v>
      </c>
      <c r="I26" s="165">
        <f t="shared" si="2"/>
        <v>328.26797385620915</v>
      </c>
    </row>
    <row r="27" spans="1:9" s="210" customFormat="1" ht="27.75" x14ac:dyDescent="0.4">
      <c r="A27" s="226" t="s">
        <v>250</v>
      </c>
      <c r="B27" s="227">
        <v>37166</v>
      </c>
      <c r="C27" s="228" t="s">
        <v>242</v>
      </c>
      <c r="D27" s="229">
        <v>2.8</v>
      </c>
      <c r="E27" s="229">
        <v>0.34</v>
      </c>
      <c r="F27" s="228">
        <v>3500</v>
      </c>
      <c r="G27" s="230">
        <f t="shared" si="8"/>
        <v>9800</v>
      </c>
      <c r="H27" s="231">
        <f t="shared" si="9"/>
        <v>1190</v>
      </c>
      <c r="I27" s="165">
        <f t="shared" si="2"/>
        <v>823.52941176470586</v>
      </c>
    </row>
    <row r="28" spans="1:9" ht="27.75" x14ac:dyDescent="0.4">
      <c r="A28" s="221" t="s">
        <v>99</v>
      </c>
      <c r="B28" s="222" t="s">
        <v>112</v>
      </c>
      <c r="C28" s="223" t="s">
        <v>112</v>
      </c>
      <c r="D28" s="223" t="s">
        <v>112</v>
      </c>
      <c r="E28" s="223" t="s">
        <v>112</v>
      </c>
      <c r="F28" s="224" t="s">
        <v>112</v>
      </c>
      <c r="G28" s="225">
        <f>SUM(G26:G27)</f>
        <v>33116.152650000004</v>
      </c>
      <c r="H28" s="225">
        <f>SUM(H26:H27)</f>
        <v>8292.7802000000011</v>
      </c>
      <c r="I28" s="165">
        <f t="shared" si="2"/>
        <v>399.33715655456535</v>
      </c>
    </row>
    <row r="29" spans="1:9" ht="27.75" x14ac:dyDescent="0.4">
      <c r="A29" s="73" t="s">
        <v>99</v>
      </c>
      <c r="B29" s="70" t="s">
        <v>112</v>
      </c>
      <c r="C29" s="58" t="s">
        <v>112</v>
      </c>
      <c r="D29" s="58" t="s">
        <v>112</v>
      </c>
      <c r="E29" s="58" t="s">
        <v>112</v>
      </c>
      <c r="F29" s="59" t="s">
        <v>112</v>
      </c>
      <c r="G29" s="169">
        <f>G28+G24</f>
        <v>284554.74965000001</v>
      </c>
      <c r="H29" s="169">
        <f>H28+H24</f>
        <v>242284.69220000002</v>
      </c>
      <c r="I29" s="165">
        <f t="shared" si="2"/>
        <v>117.44644164935816</v>
      </c>
    </row>
    <row r="30" spans="1:9" x14ac:dyDescent="0.2">
      <c r="A30" s="60"/>
      <c r="B30" s="61"/>
      <c r="C30" s="60"/>
      <c r="D30" s="60"/>
      <c r="E30" s="60"/>
      <c r="F30" s="60"/>
    </row>
    <row r="31" spans="1:9" ht="26.25" x14ac:dyDescent="0.4">
      <c r="A31" s="295" t="s">
        <v>207</v>
      </c>
      <c r="B31" s="295"/>
      <c r="C31" s="295"/>
      <c r="D31" s="295"/>
      <c r="E31" s="295"/>
      <c r="F31" s="295"/>
      <c r="G31" s="148"/>
      <c r="H31" s="148"/>
      <c r="I31" s="148"/>
    </row>
    <row r="32" spans="1:9" ht="26.25" x14ac:dyDescent="0.4">
      <c r="A32" s="149" t="s">
        <v>226</v>
      </c>
      <c r="B32" s="150"/>
      <c r="C32" s="149"/>
      <c r="D32" s="149"/>
      <c r="E32" s="149"/>
      <c r="F32" s="149"/>
      <c r="G32" s="148"/>
      <c r="H32" s="148"/>
      <c r="I32" s="148"/>
    </row>
    <row r="33" spans="1:9" ht="61.9" customHeight="1" x14ac:dyDescent="0.2">
      <c r="A33" s="296" t="s">
        <v>208</v>
      </c>
      <c r="B33" s="296"/>
      <c r="C33" s="296"/>
      <c r="D33" s="296"/>
      <c r="E33" s="296"/>
      <c r="F33" s="296"/>
      <c r="G33" s="296"/>
      <c r="H33" s="296"/>
      <c r="I33" s="296"/>
    </row>
    <row r="34" spans="1:9" x14ac:dyDescent="0.2">
      <c r="A34" s="60"/>
      <c r="B34" s="61"/>
      <c r="C34" s="60"/>
      <c r="D34" s="60"/>
      <c r="E34" s="60"/>
      <c r="F34" s="60"/>
    </row>
    <row r="35" spans="1:9" x14ac:dyDescent="0.2">
      <c r="A35" s="60"/>
      <c r="B35" s="61"/>
      <c r="C35" s="60"/>
      <c r="D35" s="60"/>
      <c r="E35" s="60"/>
      <c r="F35" s="60"/>
    </row>
    <row r="36" spans="1:9" x14ac:dyDescent="0.2">
      <c r="A36" s="60"/>
      <c r="B36" s="61"/>
      <c r="C36" s="60"/>
      <c r="D36" s="60"/>
      <c r="E36" s="60"/>
      <c r="F36" s="60"/>
    </row>
    <row r="37" spans="1:9" x14ac:dyDescent="0.2">
      <c r="B37" s="48"/>
    </row>
    <row r="38" spans="1:9" x14ac:dyDescent="0.2">
      <c r="B38" s="48"/>
    </row>
    <row r="39" spans="1:9" x14ac:dyDescent="0.2">
      <c r="B39" s="48"/>
    </row>
    <row r="40" spans="1:9" x14ac:dyDescent="0.2">
      <c r="B40" s="48"/>
    </row>
    <row r="41" spans="1:9" x14ac:dyDescent="0.2">
      <c r="B41" s="48"/>
    </row>
    <row r="42" spans="1:9" x14ac:dyDescent="0.2">
      <c r="B42" s="48"/>
    </row>
    <row r="43" spans="1:9" x14ac:dyDescent="0.2">
      <c r="B43" s="48"/>
    </row>
    <row r="44" spans="1:9" x14ac:dyDescent="0.2">
      <c r="B44" s="48"/>
    </row>
    <row r="45" spans="1:9" x14ac:dyDescent="0.2">
      <c r="B45" s="48"/>
    </row>
    <row r="46" spans="1:9" x14ac:dyDescent="0.2">
      <c r="B46" s="48"/>
    </row>
    <row r="47" spans="1:9" x14ac:dyDescent="0.2">
      <c r="B47" s="48"/>
    </row>
    <row r="48" spans="1:9" x14ac:dyDescent="0.2">
      <c r="B48" s="48"/>
    </row>
    <row r="49" spans="2:2" x14ac:dyDescent="0.2">
      <c r="B49" s="48"/>
    </row>
    <row r="50" spans="2:2" x14ac:dyDescent="0.2">
      <c r="B50" s="48"/>
    </row>
    <row r="51" spans="2:2" x14ac:dyDescent="0.2">
      <c r="B51" s="48"/>
    </row>
    <row r="52" spans="2:2" x14ac:dyDescent="0.2">
      <c r="B52" s="48"/>
    </row>
    <row r="53" spans="2:2" x14ac:dyDescent="0.2">
      <c r="B53" s="48"/>
    </row>
    <row r="54" spans="2:2" x14ac:dyDescent="0.2">
      <c r="B54" s="48"/>
    </row>
    <row r="55" spans="2:2" x14ac:dyDescent="0.2">
      <c r="B55" s="48"/>
    </row>
    <row r="56" spans="2:2" x14ac:dyDescent="0.2">
      <c r="B56" s="48"/>
    </row>
    <row r="57" spans="2:2" x14ac:dyDescent="0.2">
      <c r="B57" s="48"/>
    </row>
    <row r="58" spans="2:2" x14ac:dyDescent="0.2">
      <c r="B58" s="48"/>
    </row>
    <row r="59" spans="2:2" x14ac:dyDescent="0.2">
      <c r="B59" s="48"/>
    </row>
    <row r="60" spans="2:2" x14ac:dyDescent="0.2">
      <c r="B60" s="48"/>
    </row>
    <row r="61" spans="2:2" x14ac:dyDescent="0.2">
      <c r="B61" s="48"/>
    </row>
    <row r="62" spans="2:2" x14ac:dyDescent="0.2">
      <c r="B62" s="48"/>
    </row>
    <row r="63" spans="2:2" x14ac:dyDescent="0.2">
      <c r="B63" s="48"/>
    </row>
    <row r="64" spans="2:2" x14ac:dyDescent="0.2">
      <c r="B64" s="48"/>
    </row>
    <row r="65" spans="2:2" x14ac:dyDescent="0.2">
      <c r="B65" s="48"/>
    </row>
    <row r="66" spans="2:2" x14ac:dyDescent="0.2">
      <c r="B66" s="48"/>
    </row>
    <row r="67" spans="2:2" x14ac:dyDescent="0.2">
      <c r="B67" s="48"/>
    </row>
    <row r="68" spans="2:2" x14ac:dyDescent="0.2">
      <c r="B68" s="48"/>
    </row>
    <row r="69" spans="2:2" x14ac:dyDescent="0.2">
      <c r="B69" s="48"/>
    </row>
    <row r="70" spans="2:2" x14ac:dyDescent="0.2">
      <c r="B70" s="48"/>
    </row>
    <row r="71" spans="2:2" x14ac:dyDescent="0.2">
      <c r="B71" s="48"/>
    </row>
    <row r="72" spans="2:2" x14ac:dyDescent="0.2">
      <c r="B72" s="48"/>
    </row>
    <row r="73" spans="2:2" x14ac:dyDescent="0.2">
      <c r="B73" s="48"/>
    </row>
    <row r="74" spans="2:2" x14ac:dyDescent="0.2">
      <c r="B74" s="48"/>
    </row>
    <row r="75" spans="2:2" x14ac:dyDescent="0.2">
      <c r="B75" s="48"/>
    </row>
    <row r="76" spans="2:2" x14ac:dyDescent="0.2">
      <c r="B76" s="48"/>
    </row>
    <row r="77" spans="2:2" x14ac:dyDescent="0.2">
      <c r="B77" s="48"/>
    </row>
    <row r="78" spans="2:2" x14ac:dyDescent="0.2">
      <c r="B78" s="48"/>
    </row>
    <row r="79" spans="2:2" x14ac:dyDescent="0.2">
      <c r="B79" s="48"/>
    </row>
    <row r="80" spans="2:2" x14ac:dyDescent="0.2">
      <c r="B80" s="48"/>
    </row>
    <row r="81" spans="2:2" x14ac:dyDescent="0.2">
      <c r="B81" s="48"/>
    </row>
    <row r="82" spans="2:2" x14ac:dyDescent="0.2">
      <c r="B82" s="48"/>
    </row>
    <row r="83" spans="2:2" x14ac:dyDescent="0.2">
      <c r="B83" s="48"/>
    </row>
    <row r="84" spans="2:2" x14ac:dyDescent="0.2">
      <c r="B84" s="48"/>
    </row>
    <row r="85" spans="2:2" x14ac:dyDescent="0.2">
      <c r="B85" s="48"/>
    </row>
    <row r="86" spans="2:2" x14ac:dyDescent="0.2">
      <c r="B86" s="48"/>
    </row>
    <row r="87" spans="2:2" x14ac:dyDescent="0.2">
      <c r="B87" s="48"/>
    </row>
    <row r="88" spans="2:2" x14ac:dyDescent="0.2">
      <c r="B88" s="48"/>
    </row>
    <row r="89" spans="2:2" x14ac:dyDescent="0.2">
      <c r="B89" s="48"/>
    </row>
    <row r="90" spans="2:2" x14ac:dyDescent="0.2">
      <c r="B90" s="48"/>
    </row>
    <row r="91" spans="2:2" x14ac:dyDescent="0.2">
      <c r="B91" s="48"/>
    </row>
    <row r="92" spans="2:2" x14ac:dyDescent="0.2">
      <c r="B92" s="48"/>
    </row>
    <row r="93" spans="2:2" x14ac:dyDescent="0.2">
      <c r="B93" s="48"/>
    </row>
    <row r="94" spans="2:2" x14ac:dyDescent="0.2">
      <c r="B94" s="48"/>
    </row>
    <row r="95" spans="2:2" x14ac:dyDescent="0.2">
      <c r="B95" s="48"/>
    </row>
    <row r="96" spans="2:2" x14ac:dyDescent="0.2">
      <c r="B96" s="48"/>
    </row>
    <row r="97" spans="2:2" x14ac:dyDescent="0.2">
      <c r="B97" s="48"/>
    </row>
    <row r="98" spans="2:2" x14ac:dyDescent="0.2">
      <c r="B98" s="48"/>
    </row>
    <row r="99" spans="2:2" x14ac:dyDescent="0.2">
      <c r="B99" s="48"/>
    </row>
    <row r="100" spans="2:2" x14ac:dyDescent="0.2">
      <c r="B100" s="48"/>
    </row>
    <row r="101" spans="2:2" x14ac:dyDescent="0.2">
      <c r="B101" s="48"/>
    </row>
    <row r="102" spans="2:2" x14ac:dyDescent="0.2">
      <c r="B102" s="48"/>
    </row>
    <row r="103" spans="2:2" x14ac:dyDescent="0.2">
      <c r="B103" s="48"/>
    </row>
    <row r="104" spans="2:2" x14ac:dyDescent="0.2">
      <c r="B104" s="48"/>
    </row>
    <row r="105" spans="2:2" x14ac:dyDescent="0.2">
      <c r="B105" s="48"/>
    </row>
    <row r="106" spans="2:2" x14ac:dyDescent="0.2">
      <c r="B106" s="48"/>
    </row>
    <row r="107" spans="2:2" x14ac:dyDescent="0.2">
      <c r="B107" s="48"/>
    </row>
    <row r="108" spans="2:2" x14ac:dyDescent="0.2">
      <c r="B108" s="48"/>
    </row>
    <row r="109" spans="2:2" x14ac:dyDescent="0.2">
      <c r="B109" s="48"/>
    </row>
    <row r="110" spans="2:2" x14ac:dyDescent="0.2">
      <c r="B110" s="48"/>
    </row>
    <row r="111" spans="2:2" x14ac:dyDescent="0.2">
      <c r="B111" s="48"/>
    </row>
    <row r="112" spans="2:2" x14ac:dyDescent="0.2">
      <c r="B112" s="48"/>
    </row>
    <row r="113" spans="2:2" x14ac:dyDescent="0.2">
      <c r="B113" s="48"/>
    </row>
    <row r="114" spans="2:2" x14ac:dyDescent="0.2">
      <c r="B114" s="48"/>
    </row>
    <row r="115" spans="2:2" x14ac:dyDescent="0.2">
      <c r="B115" s="48"/>
    </row>
    <row r="116" spans="2:2" x14ac:dyDescent="0.2">
      <c r="B116" s="48"/>
    </row>
    <row r="117" spans="2:2" x14ac:dyDescent="0.2">
      <c r="B117" s="48"/>
    </row>
    <row r="118" spans="2:2" x14ac:dyDescent="0.2">
      <c r="B118" s="48"/>
    </row>
    <row r="119" spans="2:2" x14ac:dyDescent="0.2">
      <c r="B119" s="48"/>
    </row>
    <row r="120" spans="2:2" x14ac:dyDescent="0.2">
      <c r="B120" s="48"/>
    </row>
    <row r="121" spans="2:2" x14ac:dyDescent="0.2">
      <c r="B121" s="48"/>
    </row>
    <row r="122" spans="2:2" x14ac:dyDescent="0.2">
      <c r="B122" s="48"/>
    </row>
    <row r="123" spans="2:2" x14ac:dyDescent="0.2">
      <c r="B123" s="48"/>
    </row>
    <row r="124" spans="2:2" x14ac:dyDescent="0.2">
      <c r="B124" s="48"/>
    </row>
    <row r="125" spans="2:2" x14ac:dyDescent="0.2">
      <c r="B125" s="48"/>
    </row>
    <row r="126" spans="2:2" x14ac:dyDescent="0.2">
      <c r="B126" s="48"/>
    </row>
    <row r="127" spans="2:2" x14ac:dyDescent="0.2">
      <c r="B127" s="48"/>
    </row>
    <row r="128" spans="2:2" x14ac:dyDescent="0.2">
      <c r="B128" s="48"/>
    </row>
    <row r="129" spans="2:2" x14ac:dyDescent="0.2">
      <c r="B129" s="48"/>
    </row>
    <row r="130" spans="2:2" x14ac:dyDescent="0.2">
      <c r="B130" s="48"/>
    </row>
    <row r="131" spans="2:2" x14ac:dyDescent="0.2">
      <c r="B131" s="48"/>
    </row>
    <row r="132" spans="2:2" x14ac:dyDescent="0.2">
      <c r="B132" s="48"/>
    </row>
    <row r="133" spans="2:2" x14ac:dyDescent="0.2">
      <c r="B133" s="48"/>
    </row>
    <row r="134" spans="2:2" x14ac:dyDescent="0.2">
      <c r="B134" s="48"/>
    </row>
    <row r="135" spans="2:2" x14ac:dyDescent="0.2">
      <c r="B135" s="48"/>
    </row>
    <row r="136" spans="2:2" x14ac:dyDescent="0.2">
      <c r="B136" s="48"/>
    </row>
    <row r="137" spans="2:2" x14ac:dyDescent="0.2">
      <c r="B137" s="48"/>
    </row>
    <row r="138" spans="2:2" x14ac:dyDescent="0.2">
      <c r="B138" s="48"/>
    </row>
    <row r="139" spans="2:2" x14ac:dyDescent="0.2">
      <c r="B139" s="48"/>
    </row>
    <row r="140" spans="2:2" x14ac:dyDescent="0.2">
      <c r="B140" s="48"/>
    </row>
    <row r="141" spans="2:2" x14ac:dyDescent="0.2">
      <c r="B141" s="48"/>
    </row>
    <row r="142" spans="2:2" x14ac:dyDescent="0.2">
      <c r="B142" s="48"/>
    </row>
    <row r="143" spans="2:2" x14ac:dyDescent="0.2">
      <c r="B143" s="48"/>
    </row>
    <row r="144" spans="2:2" x14ac:dyDescent="0.2">
      <c r="B144" s="48"/>
    </row>
    <row r="145" spans="2:2" x14ac:dyDescent="0.2">
      <c r="B145" s="48"/>
    </row>
    <row r="146" spans="2:2" x14ac:dyDescent="0.2">
      <c r="B146" s="48"/>
    </row>
    <row r="147" spans="2:2" x14ac:dyDescent="0.2">
      <c r="B147" s="48"/>
    </row>
    <row r="148" spans="2:2" x14ac:dyDescent="0.2">
      <c r="B148" s="48"/>
    </row>
    <row r="149" spans="2:2" x14ac:dyDescent="0.2">
      <c r="B149" s="48"/>
    </row>
    <row r="150" spans="2:2" x14ac:dyDescent="0.2">
      <c r="B150" s="48"/>
    </row>
    <row r="151" spans="2:2" x14ac:dyDescent="0.2">
      <c r="B151" s="48"/>
    </row>
    <row r="152" spans="2:2" x14ac:dyDescent="0.2">
      <c r="B152" s="48"/>
    </row>
    <row r="153" spans="2:2" x14ac:dyDescent="0.2">
      <c r="B153" s="48"/>
    </row>
    <row r="154" spans="2:2" x14ac:dyDescent="0.2">
      <c r="B154" s="48"/>
    </row>
    <row r="155" spans="2:2" x14ac:dyDescent="0.2">
      <c r="B155" s="48"/>
    </row>
    <row r="156" spans="2:2" x14ac:dyDescent="0.2">
      <c r="B156" s="48"/>
    </row>
    <row r="157" spans="2:2" x14ac:dyDescent="0.2">
      <c r="B157" s="48"/>
    </row>
    <row r="158" spans="2:2" x14ac:dyDescent="0.2">
      <c r="B158" s="48"/>
    </row>
    <row r="159" spans="2:2" x14ac:dyDescent="0.2">
      <c r="B159" s="48"/>
    </row>
    <row r="160" spans="2:2" x14ac:dyDescent="0.2">
      <c r="B160" s="48"/>
    </row>
    <row r="161" spans="2:2" x14ac:dyDescent="0.2">
      <c r="B161" s="48"/>
    </row>
    <row r="162" spans="2:2" x14ac:dyDescent="0.2">
      <c r="B162" s="48"/>
    </row>
    <row r="163" spans="2:2" x14ac:dyDescent="0.2">
      <c r="B163" s="48"/>
    </row>
    <row r="164" spans="2:2" x14ac:dyDescent="0.2">
      <c r="B164" s="48"/>
    </row>
    <row r="165" spans="2:2" x14ac:dyDescent="0.2">
      <c r="B165" s="48"/>
    </row>
    <row r="166" spans="2:2" x14ac:dyDescent="0.2">
      <c r="B166" s="48"/>
    </row>
    <row r="167" spans="2:2" x14ac:dyDescent="0.2">
      <c r="B167" s="48"/>
    </row>
    <row r="168" spans="2:2" x14ac:dyDescent="0.2">
      <c r="B168" s="48"/>
    </row>
    <row r="169" spans="2:2" x14ac:dyDescent="0.2">
      <c r="B169" s="48"/>
    </row>
    <row r="170" spans="2:2" x14ac:dyDescent="0.2">
      <c r="B170" s="48"/>
    </row>
    <row r="171" spans="2:2" x14ac:dyDescent="0.2">
      <c r="B171" s="48"/>
    </row>
    <row r="172" spans="2:2" x14ac:dyDescent="0.2">
      <c r="B172" s="48"/>
    </row>
    <row r="173" spans="2:2" x14ac:dyDescent="0.2">
      <c r="B173" s="48"/>
    </row>
    <row r="174" spans="2:2" x14ac:dyDescent="0.2">
      <c r="B174" s="48"/>
    </row>
    <row r="175" spans="2:2" x14ac:dyDescent="0.2">
      <c r="B175" s="48"/>
    </row>
    <row r="176" spans="2:2" x14ac:dyDescent="0.2">
      <c r="B176" s="48"/>
    </row>
    <row r="177" spans="2:2" x14ac:dyDescent="0.2">
      <c r="B177" s="48"/>
    </row>
    <row r="178" spans="2:2" x14ac:dyDescent="0.2">
      <c r="B178" s="48"/>
    </row>
    <row r="179" spans="2:2" x14ac:dyDescent="0.2">
      <c r="B179" s="48"/>
    </row>
    <row r="180" spans="2:2" x14ac:dyDescent="0.2">
      <c r="B180" s="48"/>
    </row>
    <row r="181" spans="2:2" x14ac:dyDescent="0.2">
      <c r="B181" s="48"/>
    </row>
    <row r="182" spans="2:2" x14ac:dyDescent="0.2">
      <c r="B182" s="48"/>
    </row>
    <row r="183" spans="2:2" x14ac:dyDescent="0.2">
      <c r="B183" s="48"/>
    </row>
    <row r="184" spans="2:2" x14ac:dyDescent="0.2">
      <c r="B184" s="48"/>
    </row>
    <row r="185" spans="2:2" x14ac:dyDescent="0.2">
      <c r="B185" s="48"/>
    </row>
    <row r="186" spans="2:2" x14ac:dyDescent="0.2">
      <c r="B186" s="48"/>
    </row>
    <row r="187" spans="2:2" x14ac:dyDescent="0.2">
      <c r="B187" s="48"/>
    </row>
    <row r="188" spans="2:2" x14ac:dyDescent="0.2">
      <c r="B188" s="48"/>
    </row>
    <row r="189" spans="2:2" x14ac:dyDescent="0.2">
      <c r="B189" s="48"/>
    </row>
    <row r="190" spans="2:2" x14ac:dyDescent="0.2">
      <c r="B190" s="48"/>
    </row>
    <row r="191" spans="2:2" x14ac:dyDescent="0.2">
      <c r="B191" s="48"/>
    </row>
    <row r="192" spans="2:2" x14ac:dyDescent="0.2">
      <c r="B192" s="48"/>
    </row>
    <row r="193" spans="2:2" x14ac:dyDescent="0.2">
      <c r="B193" s="48"/>
    </row>
    <row r="194" spans="2:2" x14ac:dyDescent="0.2">
      <c r="B194" s="48"/>
    </row>
    <row r="195" spans="2:2" x14ac:dyDescent="0.2">
      <c r="B195" s="48"/>
    </row>
    <row r="196" spans="2:2" x14ac:dyDescent="0.2">
      <c r="B196" s="48"/>
    </row>
    <row r="197" spans="2:2" x14ac:dyDescent="0.2">
      <c r="B197" s="48"/>
    </row>
    <row r="198" spans="2:2" x14ac:dyDescent="0.2">
      <c r="B198" s="48"/>
    </row>
    <row r="199" spans="2:2" x14ac:dyDescent="0.2">
      <c r="B199" s="48"/>
    </row>
    <row r="200" spans="2:2" x14ac:dyDescent="0.2">
      <c r="B200" s="48"/>
    </row>
    <row r="201" spans="2:2" x14ac:dyDescent="0.2">
      <c r="B201" s="48"/>
    </row>
    <row r="202" spans="2:2" x14ac:dyDescent="0.2">
      <c r="B202" s="48"/>
    </row>
    <row r="203" spans="2:2" x14ac:dyDescent="0.2">
      <c r="B203" s="48"/>
    </row>
    <row r="204" spans="2:2" x14ac:dyDescent="0.2">
      <c r="B204" s="48"/>
    </row>
    <row r="205" spans="2:2" x14ac:dyDescent="0.2">
      <c r="B205" s="48"/>
    </row>
    <row r="206" spans="2:2" x14ac:dyDescent="0.2">
      <c r="B206" s="48"/>
    </row>
    <row r="207" spans="2:2" x14ac:dyDescent="0.2">
      <c r="B207" s="48"/>
    </row>
    <row r="208" spans="2:2" x14ac:dyDescent="0.2">
      <c r="B208" s="48"/>
    </row>
    <row r="209" spans="2:2" x14ac:dyDescent="0.2">
      <c r="B209" s="48"/>
    </row>
    <row r="210" spans="2:2" x14ac:dyDescent="0.2">
      <c r="B210" s="48"/>
    </row>
    <row r="211" spans="2:2" x14ac:dyDescent="0.2">
      <c r="B211" s="48"/>
    </row>
    <row r="212" spans="2:2" x14ac:dyDescent="0.2">
      <c r="B212" s="48"/>
    </row>
    <row r="213" spans="2:2" x14ac:dyDescent="0.2">
      <c r="B213" s="48"/>
    </row>
    <row r="214" spans="2:2" x14ac:dyDescent="0.2">
      <c r="B214" s="48"/>
    </row>
    <row r="215" spans="2:2" x14ac:dyDescent="0.2">
      <c r="B215" s="48"/>
    </row>
    <row r="216" spans="2:2" x14ac:dyDescent="0.2">
      <c r="B216" s="48"/>
    </row>
    <row r="217" spans="2:2" x14ac:dyDescent="0.2">
      <c r="B217" s="48"/>
    </row>
    <row r="218" spans="2:2" x14ac:dyDescent="0.2">
      <c r="B218" s="48"/>
    </row>
    <row r="219" spans="2:2" x14ac:dyDescent="0.2">
      <c r="B219" s="48"/>
    </row>
    <row r="220" spans="2:2" x14ac:dyDescent="0.2">
      <c r="B220" s="48"/>
    </row>
    <row r="221" spans="2:2" x14ac:dyDescent="0.2">
      <c r="B221" s="48"/>
    </row>
    <row r="222" spans="2:2" x14ac:dyDescent="0.2">
      <c r="B222" s="48"/>
    </row>
    <row r="223" spans="2:2" x14ac:dyDescent="0.2">
      <c r="B223" s="48"/>
    </row>
    <row r="224" spans="2:2" x14ac:dyDescent="0.2">
      <c r="B224" s="48"/>
    </row>
    <row r="225" spans="2:2" x14ac:dyDescent="0.2">
      <c r="B225" s="48"/>
    </row>
    <row r="226" spans="2:2" x14ac:dyDescent="0.2">
      <c r="B226" s="48"/>
    </row>
    <row r="227" spans="2:2" x14ac:dyDescent="0.2">
      <c r="B227" s="48"/>
    </row>
    <row r="228" spans="2:2" x14ac:dyDescent="0.2">
      <c r="B228" s="48"/>
    </row>
    <row r="229" spans="2:2" x14ac:dyDescent="0.2">
      <c r="B229" s="48"/>
    </row>
    <row r="230" spans="2:2" x14ac:dyDescent="0.2">
      <c r="B230" s="48"/>
    </row>
    <row r="231" spans="2:2" x14ac:dyDescent="0.2">
      <c r="B231" s="48"/>
    </row>
    <row r="232" spans="2:2" x14ac:dyDescent="0.2">
      <c r="B232" s="48"/>
    </row>
    <row r="233" spans="2:2" x14ac:dyDescent="0.2">
      <c r="B233" s="48"/>
    </row>
    <row r="234" spans="2:2" x14ac:dyDescent="0.2">
      <c r="B234" s="48"/>
    </row>
    <row r="235" spans="2:2" x14ac:dyDescent="0.2">
      <c r="B235" s="48"/>
    </row>
    <row r="236" spans="2:2" x14ac:dyDescent="0.2">
      <c r="B236" s="48"/>
    </row>
    <row r="237" spans="2:2" x14ac:dyDescent="0.2">
      <c r="B237" s="48"/>
    </row>
    <row r="238" spans="2:2" x14ac:dyDescent="0.2">
      <c r="B238" s="48"/>
    </row>
    <row r="239" spans="2:2" x14ac:dyDescent="0.2">
      <c r="B239" s="48"/>
    </row>
    <row r="240" spans="2:2" x14ac:dyDescent="0.2">
      <c r="B240" s="48"/>
    </row>
    <row r="241" spans="2:2" x14ac:dyDescent="0.2">
      <c r="B241" s="48"/>
    </row>
    <row r="242" spans="2:2" x14ac:dyDescent="0.2">
      <c r="B242" s="48"/>
    </row>
    <row r="243" spans="2:2" x14ac:dyDescent="0.2">
      <c r="B243" s="48"/>
    </row>
    <row r="244" spans="2:2" x14ac:dyDescent="0.2">
      <c r="B244" s="48"/>
    </row>
    <row r="245" spans="2:2" x14ac:dyDescent="0.2">
      <c r="B245" s="48"/>
    </row>
    <row r="246" spans="2:2" x14ac:dyDescent="0.2">
      <c r="B246" s="48"/>
    </row>
    <row r="247" spans="2:2" x14ac:dyDescent="0.2">
      <c r="B247" s="48"/>
    </row>
    <row r="248" spans="2:2" x14ac:dyDescent="0.2">
      <c r="B248" s="48"/>
    </row>
    <row r="249" spans="2:2" x14ac:dyDescent="0.2">
      <c r="B249" s="48"/>
    </row>
    <row r="250" spans="2:2" x14ac:dyDescent="0.2">
      <c r="B250" s="48"/>
    </row>
    <row r="251" spans="2:2" x14ac:dyDescent="0.2">
      <c r="B251" s="48"/>
    </row>
    <row r="252" spans="2:2" x14ac:dyDescent="0.2">
      <c r="B252" s="48"/>
    </row>
    <row r="253" spans="2:2" x14ac:dyDescent="0.2">
      <c r="B253" s="48"/>
    </row>
    <row r="254" spans="2:2" x14ac:dyDescent="0.2">
      <c r="B254" s="48"/>
    </row>
    <row r="255" spans="2:2" x14ac:dyDescent="0.2">
      <c r="B255" s="48"/>
    </row>
    <row r="256" spans="2:2" x14ac:dyDescent="0.2">
      <c r="B256" s="48"/>
    </row>
    <row r="257" spans="2:2" x14ac:dyDescent="0.2">
      <c r="B257" s="48"/>
    </row>
    <row r="258" spans="2:2" x14ac:dyDescent="0.2">
      <c r="B258" s="48"/>
    </row>
    <row r="259" spans="2:2" x14ac:dyDescent="0.2">
      <c r="B259" s="48"/>
    </row>
    <row r="260" spans="2:2" x14ac:dyDescent="0.2">
      <c r="B260" s="48"/>
    </row>
    <row r="261" spans="2:2" x14ac:dyDescent="0.2">
      <c r="B261" s="48"/>
    </row>
    <row r="262" spans="2:2" x14ac:dyDescent="0.2">
      <c r="B262" s="48"/>
    </row>
    <row r="263" spans="2:2" x14ac:dyDescent="0.2">
      <c r="B263" s="48"/>
    </row>
    <row r="264" spans="2:2" x14ac:dyDescent="0.2">
      <c r="B264" s="48"/>
    </row>
    <row r="265" spans="2:2" x14ac:dyDescent="0.2">
      <c r="B265" s="48"/>
    </row>
    <row r="266" spans="2:2" x14ac:dyDescent="0.2">
      <c r="B266" s="48"/>
    </row>
    <row r="267" spans="2:2" x14ac:dyDescent="0.2">
      <c r="B267" s="48"/>
    </row>
    <row r="268" spans="2:2" x14ac:dyDescent="0.2">
      <c r="B268" s="48"/>
    </row>
    <row r="269" spans="2:2" x14ac:dyDescent="0.2">
      <c r="B269" s="48"/>
    </row>
    <row r="270" spans="2:2" x14ac:dyDescent="0.2">
      <c r="B270" s="48"/>
    </row>
    <row r="271" spans="2:2" x14ac:dyDescent="0.2">
      <c r="B271" s="48"/>
    </row>
    <row r="272" spans="2:2" x14ac:dyDescent="0.2">
      <c r="B272" s="48"/>
    </row>
    <row r="273" spans="2:2" x14ac:dyDescent="0.2">
      <c r="B273" s="48"/>
    </row>
    <row r="274" spans="2:2" x14ac:dyDescent="0.2">
      <c r="B274" s="48"/>
    </row>
    <row r="275" spans="2:2" x14ac:dyDescent="0.2">
      <c r="B275" s="48"/>
    </row>
    <row r="276" spans="2:2" x14ac:dyDescent="0.2">
      <c r="B276" s="48"/>
    </row>
    <row r="277" spans="2:2" x14ac:dyDescent="0.2">
      <c r="B277" s="48"/>
    </row>
    <row r="278" spans="2:2" x14ac:dyDescent="0.2">
      <c r="B278" s="48"/>
    </row>
    <row r="279" spans="2:2" x14ac:dyDescent="0.2">
      <c r="B279" s="48"/>
    </row>
    <row r="280" spans="2:2" x14ac:dyDescent="0.2">
      <c r="B280" s="48"/>
    </row>
    <row r="281" spans="2:2" x14ac:dyDescent="0.2">
      <c r="B281" s="48"/>
    </row>
    <row r="282" spans="2:2" x14ac:dyDescent="0.2">
      <c r="B282" s="48"/>
    </row>
    <row r="283" spans="2:2" x14ac:dyDescent="0.2">
      <c r="B283" s="48"/>
    </row>
    <row r="284" spans="2:2" x14ac:dyDescent="0.2">
      <c r="B284" s="48"/>
    </row>
    <row r="285" spans="2:2" x14ac:dyDescent="0.2">
      <c r="B285" s="48"/>
    </row>
    <row r="286" spans="2:2" x14ac:dyDescent="0.2">
      <c r="B286" s="48"/>
    </row>
    <row r="287" spans="2:2" x14ac:dyDescent="0.2">
      <c r="B287" s="48"/>
    </row>
    <row r="288" spans="2:2" x14ac:dyDescent="0.2">
      <c r="B288" s="48"/>
    </row>
    <row r="289" spans="2:2" x14ac:dyDescent="0.2">
      <c r="B289" s="48"/>
    </row>
    <row r="290" spans="2:2" x14ac:dyDescent="0.2">
      <c r="B290" s="48"/>
    </row>
    <row r="291" spans="2:2" x14ac:dyDescent="0.2">
      <c r="B291" s="48"/>
    </row>
    <row r="292" spans="2:2" x14ac:dyDescent="0.2">
      <c r="B292" s="48"/>
    </row>
    <row r="293" spans="2:2" x14ac:dyDescent="0.2">
      <c r="B293" s="48"/>
    </row>
    <row r="294" spans="2:2" x14ac:dyDescent="0.2">
      <c r="B294" s="48"/>
    </row>
    <row r="295" spans="2:2" x14ac:dyDescent="0.2">
      <c r="B295" s="48"/>
    </row>
    <row r="296" spans="2:2" x14ac:dyDescent="0.2">
      <c r="B296" s="48"/>
    </row>
    <row r="297" spans="2:2" x14ac:dyDescent="0.2">
      <c r="B297" s="48"/>
    </row>
    <row r="298" spans="2:2" x14ac:dyDescent="0.2">
      <c r="B298" s="48"/>
    </row>
    <row r="299" spans="2:2" x14ac:dyDescent="0.2">
      <c r="B299" s="48"/>
    </row>
    <row r="300" spans="2:2" x14ac:dyDescent="0.2">
      <c r="B300" s="48"/>
    </row>
    <row r="301" spans="2:2" x14ac:dyDescent="0.2">
      <c r="B301" s="48"/>
    </row>
    <row r="302" spans="2:2" x14ac:dyDescent="0.2">
      <c r="B302" s="48"/>
    </row>
    <row r="303" spans="2:2" x14ac:dyDescent="0.2">
      <c r="B303" s="48"/>
    </row>
    <row r="304" spans="2:2" x14ac:dyDescent="0.2">
      <c r="B304" s="48"/>
    </row>
    <row r="305" spans="2:2" x14ac:dyDescent="0.2">
      <c r="B305" s="48"/>
    </row>
    <row r="306" spans="2:2" x14ac:dyDescent="0.2">
      <c r="B306" s="48"/>
    </row>
    <row r="307" spans="2:2" x14ac:dyDescent="0.2">
      <c r="B307" s="48"/>
    </row>
    <row r="308" spans="2:2" x14ac:dyDescent="0.2">
      <c r="B308" s="48"/>
    </row>
    <row r="309" spans="2:2" x14ac:dyDescent="0.2">
      <c r="B309" s="48"/>
    </row>
    <row r="310" spans="2:2" x14ac:dyDescent="0.2">
      <c r="B310" s="48"/>
    </row>
    <row r="311" spans="2:2" x14ac:dyDescent="0.2">
      <c r="B311" s="48"/>
    </row>
    <row r="312" spans="2:2" x14ac:dyDescent="0.2">
      <c r="B312" s="48"/>
    </row>
    <row r="313" spans="2:2" x14ac:dyDescent="0.2">
      <c r="B313" s="48"/>
    </row>
    <row r="314" spans="2:2" x14ac:dyDescent="0.2">
      <c r="B314" s="48"/>
    </row>
    <row r="315" spans="2:2" x14ac:dyDescent="0.2">
      <c r="B315" s="48"/>
    </row>
    <row r="316" spans="2:2" x14ac:dyDescent="0.2">
      <c r="B316" s="48"/>
    </row>
    <row r="317" spans="2:2" x14ac:dyDescent="0.2">
      <c r="B317" s="48"/>
    </row>
    <row r="318" spans="2:2" x14ac:dyDescent="0.2">
      <c r="B318" s="48"/>
    </row>
    <row r="319" spans="2:2" x14ac:dyDescent="0.2">
      <c r="B319" s="48"/>
    </row>
    <row r="320" spans="2:2" x14ac:dyDescent="0.2">
      <c r="B320" s="48"/>
    </row>
    <row r="321" spans="2:2" x14ac:dyDescent="0.2">
      <c r="B321" s="48"/>
    </row>
    <row r="322" spans="2:2" x14ac:dyDescent="0.2">
      <c r="B322" s="48"/>
    </row>
    <row r="323" spans="2:2" x14ac:dyDescent="0.2">
      <c r="B323" s="48"/>
    </row>
    <row r="324" spans="2:2" x14ac:dyDescent="0.2">
      <c r="B324" s="48"/>
    </row>
    <row r="325" spans="2:2" x14ac:dyDescent="0.2">
      <c r="B325" s="48"/>
    </row>
    <row r="326" spans="2:2" x14ac:dyDescent="0.2">
      <c r="B326" s="48"/>
    </row>
    <row r="327" spans="2:2" x14ac:dyDescent="0.2">
      <c r="B327" s="48"/>
    </row>
    <row r="328" spans="2:2" x14ac:dyDescent="0.2">
      <c r="B328" s="48"/>
    </row>
    <row r="329" spans="2:2" x14ac:dyDescent="0.2">
      <c r="B329" s="48"/>
    </row>
    <row r="330" spans="2:2" x14ac:dyDescent="0.2">
      <c r="B330" s="48"/>
    </row>
    <row r="331" spans="2:2" x14ac:dyDescent="0.2">
      <c r="B331" s="48"/>
    </row>
    <row r="332" spans="2:2" x14ac:dyDescent="0.2">
      <c r="B332" s="48"/>
    </row>
    <row r="333" spans="2:2" x14ac:dyDescent="0.2">
      <c r="B333" s="48"/>
    </row>
    <row r="334" spans="2:2" x14ac:dyDescent="0.2">
      <c r="B334" s="48"/>
    </row>
    <row r="335" spans="2:2" x14ac:dyDescent="0.2">
      <c r="B335" s="48"/>
    </row>
    <row r="336" spans="2:2" x14ac:dyDescent="0.2">
      <c r="B336" s="48"/>
    </row>
    <row r="337" spans="2:2" x14ac:dyDescent="0.2">
      <c r="B337" s="48"/>
    </row>
    <row r="338" spans="2:2" x14ac:dyDescent="0.2">
      <c r="B338" s="48"/>
    </row>
    <row r="339" spans="2:2" x14ac:dyDescent="0.2">
      <c r="B339" s="48"/>
    </row>
    <row r="340" spans="2:2" x14ac:dyDescent="0.2">
      <c r="B340" s="48"/>
    </row>
    <row r="341" spans="2:2" x14ac:dyDescent="0.2">
      <c r="B341" s="48"/>
    </row>
    <row r="342" spans="2:2" x14ac:dyDescent="0.2">
      <c r="B342" s="48"/>
    </row>
    <row r="343" spans="2:2" x14ac:dyDescent="0.2">
      <c r="B343" s="48"/>
    </row>
    <row r="344" spans="2:2" x14ac:dyDescent="0.2">
      <c r="B344" s="48"/>
    </row>
    <row r="345" spans="2:2" x14ac:dyDescent="0.2">
      <c r="B345" s="48"/>
    </row>
    <row r="346" spans="2:2" x14ac:dyDescent="0.2">
      <c r="B346" s="48"/>
    </row>
    <row r="347" spans="2:2" x14ac:dyDescent="0.2">
      <c r="B347" s="48"/>
    </row>
    <row r="348" spans="2:2" x14ac:dyDescent="0.2">
      <c r="B348" s="48"/>
    </row>
    <row r="349" spans="2:2" x14ac:dyDescent="0.2">
      <c r="B349" s="48"/>
    </row>
    <row r="350" spans="2:2" x14ac:dyDescent="0.2">
      <c r="B350" s="48"/>
    </row>
    <row r="351" spans="2:2" x14ac:dyDescent="0.2">
      <c r="B351" s="48"/>
    </row>
    <row r="352" spans="2:2" x14ac:dyDescent="0.2">
      <c r="B352" s="48"/>
    </row>
    <row r="353" spans="2:2" x14ac:dyDescent="0.2">
      <c r="B353" s="48"/>
    </row>
    <row r="354" spans="2:2" x14ac:dyDescent="0.2">
      <c r="B354" s="48"/>
    </row>
    <row r="355" spans="2:2" x14ac:dyDescent="0.2">
      <c r="B355" s="48"/>
    </row>
    <row r="356" spans="2:2" x14ac:dyDescent="0.2">
      <c r="B356" s="48"/>
    </row>
    <row r="357" spans="2:2" x14ac:dyDescent="0.2">
      <c r="B357" s="48"/>
    </row>
    <row r="358" spans="2:2" x14ac:dyDescent="0.2">
      <c r="B358" s="48"/>
    </row>
    <row r="359" spans="2:2" x14ac:dyDescent="0.2">
      <c r="B359" s="48"/>
    </row>
    <row r="360" spans="2:2" x14ac:dyDescent="0.2">
      <c r="B360" s="48"/>
    </row>
    <row r="361" spans="2:2" x14ac:dyDescent="0.2">
      <c r="B361" s="48"/>
    </row>
    <row r="362" spans="2:2" x14ac:dyDescent="0.2">
      <c r="B362" s="48"/>
    </row>
    <row r="363" spans="2:2" x14ac:dyDescent="0.2">
      <c r="B363" s="48"/>
    </row>
    <row r="364" spans="2:2" x14ac:dyDescent="0.2">
      <c r="B364" s="48"/>
    </row>
    <row r="365" spans="2:2" x14ac:dyDescent="0.2">
      <c r="B365" s="48"/>
    </row>
    <row r="366" spans="2:2" x14ac:dyDescent="0.2">
      <c r="B366" s="48"/>
    </row>
    <row r="367" spans="2:2" x14ac:dyDescent="0.2">
      <c r="B367" s="48"/>
    </row>
    <row r="368" spans="2:2" x14ac:dyDescent="0.2">
      <c r="B368" s="48"/>
    </row>
    <row r="369" spans="2:2" x14ac:dyDescent="0.2">
      <c r="B369" s="48"/>
    </row>
    <row r="370" spans="2:2" x14ac:dyDescent="0.2">
      <c r="B370" s="48"/>
    </row>
    <row r="371" spans="2:2" x14ac:dyDescent="0.2">
      <c r="B371" s="48"/>
    </row>
    <row r="372" spans="2:2" x14ac:dyDescent="0.2">
      <c r="B372" s="48"/>
    </row>
    <row r="373" spans="2:2" x14ac:dyDescent="0.2">
      <c r="B373" s="48"/>
    </row>
    <row r="374" spans="2:2" x14ac:dyDescent="0.2">
      <c r="B374" s="48"/>
    </row>
    <row r="375" spans="2:2" x14ac:dyDescent="0.2">
      <c r="B375" s="48"/>
    </row>
    <row r="376" spans="2:2" x14ac:dyDescent="0.2">
      <c r="B376" s="48"/>
    </row>
    <row r="377" spans="2:2" x14ac:dyDescent="0.2">
      <c r="B377" s="48"/>
    </row>
    <row r="378" spans="2:2" x14ac:dyDescent="0.2">
      <c r="B378" s="48"/>
    </row>
    <row r="379" spans="2:2" x14ac:dyDescent="0.2">
      <c r="B379" s="48"/>
    </row>
    <row r="380" spans="2:2" x14ac:dyDescent="0.2">
      <c r="B380" s="48"/>
    </row>
    <row r="381" spans="2:2" x14ac:dyDescent="0.2">
      <c r="B381" s="48"/>
    </row>
    <row r="382" spans="2:2" x14ac:dyDescent="0.2">
      <c r="B382" s="48"/>
    </row>
    <row r="383" spans="2:2" x14ac:dyDescent="0.2">
      <c r="B383" s="48"/>
    </row>
    <row r="384" spans="2:2" x14ac:dyDescent="0.2">
      <c r="B384" s="48"/>
    </row>
    <row r="385" spans="2:2" x14ac:dyDescent="0.2">
      <c r="B385" s="48"/>
    </row>
    <row r="386" spans="2:2" x14ac:dyDescent="0.2">
      <c r="B386" s="48"/>
    </row>
    <row r="387" spans="2:2" x14ac:dyDescent="0.2">
      <c r="B387" s="48"/>
    </row>
    <row r="388" spans="2:2" x14ac:dyDescent="0.2">
      <c r="B388" s="48"/>
    </row>
    <row r="389" spans="2:2" x14ac:dyDescent="0.2">
      <c r="B389" s="48"/>
    </row>
    <row r="390" spans="2:2" x14ac:dyDescent="0.2">
      <c r="B390" s="48"/>
    </row>
    <row r="391" spans="2:2" x14ac:dyDescent="0.2">
      <c r="B391" s="48"/>
    </row>
    <row r="392" spans="2:2" x14ac:dyDescent="0.2">
      <c r="B392" s="48"/>
    </row>
    <row r="393" spans="2:2" x14ac:dyDescent="0.2">
      <c r="B393" s="48"/>
    </row>
    <row r="394" spans="2:2" x14ac:dyDescent="0.2">
      <c r="B394" s="48"/>
    </row>
    <row r="395" spans="2:2" x14ac:dyDescent="0.2">
      <c r="B395" s="48"/>
    </row>
    <row r="396" spans="2:2" x14ac:dyDescent="0.2">
      <c r="B396" s="48"/>
    </row>
    <row r="397" spans="2:2" x14ac:dyDescent="0.2">
      <c r="B397" s="48"/>
    </row>
    <row r="398" spans="2:2" x14ac:dyDescent="0.2">
      <c r="B398" s="48"/>
    </row>
    <row r="399" spans="2:2" x14ac:dyDescent="0.2">
      <c r="B399" s="48"/>
    </row>
    <row r="400" spans="2:2" x14ac:dyDescent="0.2">
      <c r="B400" s="48"/>
    </row>
    <row r="401" spans="2:2" x14ac:dyDescent="0.2">
      <c r="B401" s="48"/>
    </row>
    <row r="402" spans="2:2" x14ac:dyDescent="0.2">
      <c r="B402" s="48"/>
    </row>
    <row r="403" spans="2:2" x14ac:dyDescent="0.2">
      <c r="B403" s="48"/>
    </row>
    <row r="404" spans="2:2" x14ac:dyDescent="0.2">
      <c r="B404" s="48"/>
    </row>
    <row r="405" spans="2:2" x14ac:dyDescent="0.2">
      <c r="B405" s="48"/>
    </row>
    <row r="406" spans="2:2" x14ac:dyDescent="0.2">
      <c r="B406" s="48"/>
    </row>
    <row r="407" spans="2:2" x14ac:dyDescent="0.2">
      <c r="B407" s="48"/>
    </row>
    <row r="408" spans="2:2" x14ac:dyDescent="0.2">
      <c r="B408" s="48"/>
    </row>
    <row r="409" spans="2:2" x14ac:dyDescent="0.2">
      <c r="B409" s="48"/>
    </row>
    <row r="410" spans="2:2" x14ac:dyDescent="0.2">
      <c r="B410" s="48"/>
    </row>
    <row r="411" spans="2:2" x14ac:dyDescent="0.2">
      <c r="B411" s="48"/>
    </row>
    <row r="412" spans="2:2" x14ac:dyDescent="0.2">
      <c r="B412" s="48"/>
    </row>
    <row r="413" spans="2:2" x14ac:dyDescent="0.2">
      <c r="B413" s="48"/>
    </row>
    <row r="414" spans="2:2" x14ac:dyDescent="0.2">
      <c r="B414" s="48"/>
    </row>
    <row r="415" spans="2:2" x14ac:dyDescent="0.2">
      <c r="B415" s="48"/>
    </row>
    <row r="416" spans="2:2" x14ac:dyDescent="0.2">
      <c r="B416" s="48"/>
    </row>
    <row r="417" spans="2:2" x14ac:dyDescent="0.2">
      <c r="B417" s="48"/>
    </row>
    <row r="418" spans="2:2" x14ac:dyDescent="0.2">
      <c r="B418" s="48"/>
    </row>
    <row r="419" spans="2:2" x14ac:dyDescent="0.2">
      <c r="B419" s="48"/>
    </row>
    <row r="420" spans="2:2" x14ac:dyDescent="0.2">
      <c r="B420" s="48"/>
    </row>
    <row r="421" spans="2:2" x14ac:dyDescent="0.2">
      <c r="B421" s="48"/>
    </row>
    <row r="422" spans="2:2" x14ac:dyDescent="0.2">
      <c r="B422" s="48"/>
    </row>
    <row r="423" spans="2:2" x14ac:dyDescent="0.2">
      <c r="B423" s="48"/>
    </row>
    <row r="424" spans="2:2" x14ac:dyDescent="0.2">
      <c r="B424" s="48"/>
    </row>
    <row r="425" spans="2:2" x14ac:dyDescent="0.2">
      <c r="B425" s="48"/>
    </row>
    <row r="426" spans="2:2" x14ac:dyDescent="0.2">
      <c r="B426" s="48"/>
    </row>
    <row r="427" spans="2:2" x14ac:dyDescent="0.2">
      <c r="B427" s="48"/>
    </row>
    <row r="428" spans="2:2" x14ac:dyDescent="0.2">
      <c r="B428" s="48"/>
    </row>
    <row r="429" spans="2:2" x14ac:dyDescent="0.2">
      <c r="B429" s="48"/>
    </row>
    <row r="430" spans="2:2" x14ac:dyDescent="0.2">
      <c r="B430" s="48"/>
    </row>
    <row r="431" spans="2:2" x14ac:dyDescent="0.2">
      <c r="B431" s="48"/>
    </row>
    <row r="432" spans="2:2" x14ac:dyDescent="0.2">
      <c r="B432" s="48"/>
    </row>
    <row r="433" spans="2:2" x14ac:dyDescent="0.2">
      <c r="B433" s="48"/>
    </row>
    <row r="434" spans="2:2" x14ac:dyDescent="0.2">
      <c r="B434" s="48"/>
    </row>
    <row r="435" spans="2:2" x14ac:dyDescent="0.2">
      <c r="B435" s="48"/>
    </row>
    <row r="436" spans="2:2" x14ac:dyDescent="0.2">
      <c r="B436" s="48"/>
    </row>
    <row r="437" spans="2:2" x14ac:dyDescent="0.2">
      <c r="B437" s="48"/>
    </row>
    <row r="438" spans="2:2" x14ac:dyDescent="0.2">
      <c r="B438" s="48"/>
    </row>
    <row r="439" spans="2:2" x14ac:dyDescent="0.2">
      <c r="B439" s="48"/>
    </row>
    <row r="440" spans="2:2" x14ac:dyDescent="0.2">
      <c r="B440" s="48"/>
    </row>
    <row r="441" spans="2:2" x14ac:dyDescent="0.2">
      <c r="B441" s="48"/>
    </row>
    <row r="442" spans="2:2" x14ac:dyDescent="0.2">
      <c r="B442" s="48"/>
    </row>
    <row r="443" spans="2:2" x14ac:dyDescent="0.2">
      <c r="B443" s="48"/>
    </row>
    <row r="444" spans="2:2" x14ac:dyDescent="0.2">
      <c r="B444" s="48"/>
    </row>
    <row r="445" spans="2:2" x14ac:dyDescent="0.2">
      <c r="B445" s="48"/>
    </row>
    <row r="446" spans="2:2" x14ac:dyDescent="0.2">
      <c r="B446" s="48"/>
    </row>
    <row r="447" spans="2:2" x14ac:dyDescent="0.2">
      <c r="B447" s="48"/>
    </row>
    <row r="448" spans="2:2" x14ac:dyDescent="0.2">
      <c r="B448" s="48"/>
    </row>
    <row r="449" spans="2:2" x14ac:dyDescent="0.2">
      <c r="B449" s="48"/>
    </row>
    <row r="450" spans="2:2" x14ac:dyDescent="0.2">
      <c r="B450" s="48"/>
    </row>
    <row r="451" spans="2:2" x14ac:dyDescent="0.2">
      <c r="B451" s="48"/>
    </row>
    <row r="452" spans="2:2" x14ac:dyDescent="0.2">
      <c r="B452" s="48"/>
    </row>
    <row r="453" spans="2:2" x14ac:dyDescent="0.2">
      <c r="B453" s="48"/>
    </row>
    <row r="454" spans="2:2" x14ac:dyDescent="0.2">
      <c r="B454" s="48"/>
    </row>
    <row r="455" spans="2:2" x14ac:dyDescent="0.2">
      <c r="B455" s="48"/>
    </row>
    <row r="456" spans="2:2" x14ac:dyDescent="0.2">
      <c r="B456" s="48"/>
    </row>
    <row r="457" spans="2:2" x14ac:dyDescent="0.2">
      <c r="B457" s="48"/>
    </row>
    <row r="458" spans="2:2" x14ac:dyDescent="0.2">
      <c r="B458" s="48"/>
    </row>
    <row r="459" spans="2:2" x14ac:dyDescent="0.2">
      <c r="B459" s="48"/>
    </row>
    <row r="460" spans="2:2" x14ac:dyDescent="0.2">
      <c r="B460" s="48"/>
    </row>
    <row r="461" spans="2:2" x14ac:dyDescent="0.2">
      <c r="B461" s="48"/>
    </row>
    <row r="462" spans="2:2" x14ac:dyDescent="0.2">
      <c r="B462" s="48"/>
    </row>
    <row r="463" spans="2:2" x14ac:dyDescent="0.2">
      <c r="B463" s="48"/>
    </row>
    <row r="464" spans="2:2" x14ac:dyDescent="0.2">
      <c r="B464" s="48"/>
    </row>
    <row r="465" spans="2:2" x14ac:dyDescent="0.2">
      <c r="B465" s="48"/>
    </row>
    <row r="466" spans="2:2" x14ac:dyDescent="0.2">
      <c r="B466" s="48"/>
    </row>
    <row r="467" spans="2:2" x14ac:dyDescent="0.2">
      <c r="B467" s="48"/>
    </row>
    <row r="468" spans="2:2" x14ac:dyDescent="0.2">
      <c r="B468" s="48"/>
    </row>
    <row r="469" spans="2:2" x14ac:dyDescent="0.2">
      <c r="B469" s="48"/>
    </row>
    <row r="470" spans="2:2" x14ac:dyDescent="0.2">
      <c r="B470" s="48"/>
    </row>
    <row r="471" spans="2:2" x14ac:dyDescent="0.2">
      <c r="B471" s="48"/>
    </row>
    <row r="472" spans="2:2" x14ac:dyDescent="0.2">
      <c r="B472" s="48"/>
    </row>
    <row r="473" spans="2:2" x14ac:dyDescent="0.2">
      <c r="B473" s="48"/>
    </row>
    <row r="474" spans="2:2" x14ac:dyDescent="0.2">
      <c r="B474" s="48"/>
    </row>
    <row r="475" spans="2:2" x14ac:dyDescent="0.2">
      <c r="B475" s="48"/>
    </row>
    <row r="476" spans="2:2" x14ac:dyDescent="0.2">
      <c r="B476" s="48"/>
    </row>
  </sheetData>
  <mergeCells count="17"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  <mergeCell ref="A31:F31"/>
    <mergeCell ref="A33:I33"/>
    <mergeCell ref="A10:I10"/>
    <mergeCell ref="A11:I11"/>
    <mergeCell ref="A12:I12"/>
    <mergeCell ref="A21:I21"/>
    <mergeCell ref="A25:I25"/>
  </mergeCells>
  <phoneticPr fontId="18" type="noConversion"/>
  <hyperlinks>
    <hyperlink ref="A18" r:id="rId1" display="https://www.rusprofile.ru/codes/236100"/>
  </hyperlinks>
  <printOptions horizontalCentered="1"/>
  <pageMargins left="0.39370078740157483" right="0.39370078740157483" top="0.39370078740157483" bottom="0.39370078740157483" header="0" footer="0"/>
  <pageSetup paperSize="9" scale="44" fitToWidth="0" fitToHeight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topLeftCell="A7" zoomScale="60" workbookViewId="0">
      <selection activeCell="F12" sqref="F12"/>
    </sheetView>
  </sheetViews>
  <sheetFormatPr defaultRowHeight="12.75" x14ac:dyDescent="0.2"/>
  <cols>
    <col min="1" max="1" width="5.5703125" customWidth="1"/>
    <col min="2" max="2" width="43.28515625" customWidth="1"/>
    <col min="3" max="3" width="23.85546875" customWidth="1"/>
    <col min="4" max="4" width="26.28515625" customWidth="1"/>
    <col min="5" max="5" width="22.42578125" customWidth="1"/>
    <col min="6" max="6" width="21.28515625" customWidth="1"/>
    <col min="7" max="7" width="26.28515625" customWidth="1"/>
    <col min="8" max="8" width="41.42578125" customWidth="1"/>
  </cols>
  <sheetData>
    <row r="1" spans="1:9" ht="26.25" customHeight="1" x14ac:dyDescent="0.2">
      <c r="G1" s="96"/>
      <c r="H1" s="152" t="s">
        <v>184</v>
      </c>
      <c r="I1" s="92"/>
    </row>
    <row r="3" spans="1:9" ht="76.5" customHeight="1" x14ac:dyDescent="0.2">
      <c r="A3" s="330" t="s">
        <v>234</v>
      </c>
      <c r="B3" s="330"/>
      <c r="C3" s="330"/>
      <c r="D3" s="330"/>
      <c r="E3" s="330"/>
      <c r="F3" s="330"/>
      <c r="G3" s="330"/>
      <c r="H3" s="330"/>
    </row>
    <row r="4" spans="1:9" ht="29.25" customHeight="1" x14ac:dyDescent="0.2">
      <c r="A4" s="93"/>
      <c r="B4" s="93"/>
      <c r="C4" s="93"/>
      <c r="D4" s="94"/>
      <c r="E4" s="94"/>
      <c r="F4" s="94"/>
      <c r="G4" s="94"/>
    </row>
    <row r="5" spans="1:9" ht="111" customHeight="1" x14ac:dyDescent="0.2">
      <c r="A5" s="136" t="s">
        <v>175</v>
      </c>
      <c r="B5" s="136" t="s">
        <v>176</v>
      </c>
      <c r="C5" s="136" t="s">
        <v>177</v>
      </c>
      <c r="D5" s="136" t="s">
        <v>182</v>
      </c>
      <c r="E5" s="136" t="s">
        <v>179</v>
      </c>
      <c r="F5" s="136" t="s">
        <v>178</v>
      </c>
      <c r="G5" s="136" t="s">
        <v>180</v>
      </c>
      <c r="H5" s="136" t="s">
        <v>181</v>
      </c>
    </row>
    <row r="6" spans="1:9" ht="186" customHeight="1" x14ac:dyDescent="0.25">
      <c r="A6" s="238">
        <v>1</v>
      </c>
      <c r="B6" s="332" t="s">
        <v>233</v>
      </c>
      <c r="C6" s="239" t="str">
        <f>'[1]Прил 6 Инвестпроекты'!C7</f>
        <v>Расширение действующего производства по переработке дикорастущего сырья и консервированию овощей и фруктов</v>
      </c>
      <c r="D6" s="239" t="str">
        <f>'[1]Прил 6 Инвестпроекты'!D7</f>
        <v>ООО "Кедр"</v>
      </c>
      <c r="E6" s="240" t="s">
        <v>258</v>
      </c>
      <c r="F6" s="241">
        <v>17.989999999999998</v>
      </c>
      <c r="G6" s="202">
        <v>10</v>
      </c>
      <c r="H6" s="239" t="s">
        <v>257</v>
      </c>
    </row>
    <row r="7" spans="1:9" ht="101.25" customHeight="1" x14ac:dyDescent="0.25">
      <c r="A7" s="204">
        <v>2</v>
      </c>
      <c r="B7" s="333"/>
      <c r="C7" s="206" t="str">
        <f>'[1]Прил 6 Инвестпроекты'!C12</f>
        <v>Создание пункта шиномонтажа и реализации шин</v>
      </c>
      <c r="D7" s="206" t="str">
        <f>'[1]Прил 6 Инвестпроекты'!D12</f>
        <v>ООО "Шанс"</v>
      </c>
      <c r="E7" s="205"/>
      <c r="F7" s="203">
        <v>10.199999999999999</v>
      </c>
      <c r="G7" s="203">
        <v>5</v>
      </c>
      <c r="H7" s="206" t="s">
        <v>256</v>
      </c>
    </row>
    <row r="8" spans="1:9" ht="78.75" customHeight="1" x14ac:dyDescent="0.25">
      <c r="A8" s="204">
        <v>3</v>
      </c>
      <c r="B8" s="333"/>
      <c r="C8" s="206" t="str">
        <f>'[1]Прил 6 Инвестпроекты'!C17</f>
        <v>Строительство бетонных заводов в г. Тулуне</v>
      </c>
      <c r="D8" s="206" t="str">
        <f>'[1]Прил 6 Инвестпроекты'!D17</f>
        <v>ООО "Корпорация Бетона"</v>
      </c>
      <c r="E8" s="240" t="s">
        <v>259</v>
      </c>
      <c r="F8" s="203">
        <v>19.600000000000001</v>
      </c>
      <c r="G8" s="203">
        <v>12</v>
      </c>
      <c r="H8" s="206" t="s">
        <v>255</v>
      </c>
    </row>
    <row r="9" spans="1:9" ht="84" customHeight="1" x14ac:dyDescent="0.25">
      <c r="A9" s="204">
        <v>4</v>
      </c>
      <c r="B9" s="334"/>
      <c r="C9" s="206" t="str">
        <f>'[1]Прил 6 Инвестпроекты'!C22</f>
        <v>Создание тепличнолесопитомнического комплекса</v>
      </c>
      <c r="D9" s="206" t="str">
        <f>'[1]Прил 6 Инвестпроекты'!D22</f>
        <v>ООО "Енисей"</v>
      </c>
      <c r="E9" s="240" t="s">
        <v>260</v>
      </c>
      <c r="F9" s="203">
        <v>16</v>
      </c>
      <c r="G9" s="203">
        <v>10</v>
      </c>
      <c r="H9" s="206" t="s">
        <v>255</v>
      </c>
    </row>
    <row r="10" spans="1:9" ht="84" customHeight="1" x14ac:dyDescent="0.25">
      <c r="A10" s="204">
        <v>5</v>
      </c>
      <c r="B10" s="209"/>
      <c r="C10" s="206" t="s">
        <v>263</v>
      </c>
      <c r="D10" s="206" t="s">
        <v>264</v>
      </c>
      <c r="E10" s="240"/>
      <c r="F10" s="203">
        <v>39.799999999999997</v>
      </c>
      <c r="G10" s="203">
        <v>39</v>
      </c>
      <c r="H10" s="206" t="s">
        <v>265</v>
      </c>
    </row>
    <row r="11" spans="1:9" ht="27.75" customHeight="1" x14ac:dyDescent="0.25">
      <c r="A11" s="331" t="s">
        <v>99</v>
      </c>
      <c r="B11" s="331"/>
      <c r="C11" s="331"/>
      <c r="D11" s="331"/>
      <c r="E11" s="135"/>
      <c r="F11" s="163">
        <f>SUM(F6:F10)</f>
        <v>103.59</v>
      </c>
      <c r="G11" s="163">
        <f>SUM(G6:G10)</f>
        <v>76</v>
      </c>
      <c r="H11" s="95"/>
    </row>
  </sheetData>
  <mergeCells count="3">
    <mergeCell ref="A3:H3"/>
    <mergeCell ref="A11:D11"/>
    <mergeCell ref="B6:B9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75" zoomScaleNormal="75" workbookViewId="0">
      <selection activeCell="S15" sqref="S15"/>
    </sheetView>
  </sheetViews>
  <sheetFormatPr defaultRowHeight="12.75" x14ac:dyDescent="0.2"/>
  <sheetData>
    <row r="1" spans="1:14" ht="18.75" x14ac:dyDescent="0.2">
      <c r="L1" s="336" t="s">
        <v>216</v>
      </c>
      <c r="M1" s="336"/>
      <c r="N1" s="336"/>
    </row>
    <row r="2" spans="1:14" ht="18.75" x14ac:dyDescent="0.2">
      <c r="L2" s="153"/>
      <c r="M2" s="153"/>
      <c r="N2" s="153"/>
    </row>
    <row r="3" spans="1:14" ht="38.25" customHeight="1" x14ac:dyDescent="0.3">
      <c r="A3" s="338" t="s">
        <v>124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14" ht="16.149999999999999" customHeight="1" x14ac:dyDescent="0.3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ht="101.25" customHeight="1" x14ac:dyDescent="0.2">
      <c r="A5" s="337" t="s">
        <v>123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 ht="34.5" customHeight="1" x14ac:dyDescent="0.2">
      <c r="A6" s="339" t="s">
        <v>122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</row>
    <row r="7" spans="1:14" ht="64.900000000000006" customHeight="1" x14ac:dyDescent="0.2">
      <c r="A7" s="335" t="s">
        <v>155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</row>
    <row r="8" spans="1:14" ht="61.9" customHeight="1" x14ac:dyDescent="0.2">
      <c r="A8" s="335" t="s">
        <v>227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</row>
    <row r="9" spans="1:14" ht="41.45" customHeight="1" x14ac:dyDescent="0.2">
      <c r="A9" s="335" t="s">
        <v>228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</row>
    <row r="10" spans="1:14" ht="58.5" customHeight="1" x14ac:dyDescent="0.2">
      <c r="A10" s="335" t="s">
        <v>210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</row>
    <row r="11" spans="1:14" ht="36.6" customHeight="1" x14ac:dyDescent="0.2">
      <c r="A11" s="335" t="s">
        <v>229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</row>
    <row r="12" spans="1:14" ht="36.6" customHeight="1" x14ac:dyDescent="0.2">
      <c r="A12" s="335" t="s">
        <v>230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</row>
    <row r="13" spans="1:14" ht="60" customHeight="1" x14ac:dyDescent="0.2">
      <c r="A13" s="335" t="s">
        <v>211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</row>
    <row r="14" spans="1:14" ht="36.6" customHeight="1" x14ac:dyDescent="0.2">
      <c r="A14" s="335" t="s">
        <v>212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</row>
    <row r="15" spans="1:14" ht="42" customHeight="1" x14ac:dyDescent="0.2">
      <c r="A15" s="335" t="s">
        <v>213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</row>
    <row r="16" spans="1:14" ht="40.5" customHeight="1" x14ac:dyDescent="0.2">
      <c r="A16" s="341" t="s">
        <v>0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</row>
    <row r="17" spans="1:14" ht="45" customHeight="1" x14ac:dyDescent="0.2">
      <c r="A17" s="335" t="s">
        <v>214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</row>
    <row r="18" spans="1:14" ht="24" customHeight="1" x14ac:dyDescent="0.3">
      <c r="A18" s="342" t="s">
        <v>1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</row>
    <row r="19" spans="1:14" ht="42.75" customHeight="1" x14ac:dyDescent="0.2">
      <c r="A19" s="340" t="s">
        <v>215</v>
      </c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</row>
  </sheetData>
  <mergeCells count="17">
    <mergeCell ref="A9:N9"/>
    <mergeCell ref="A11:N11"/>
    <mergeCell ref="A12:N12"/>
    <mergeCell ref="A10:N10"/>
    <mergeCell ref="A13:N13"/>
    <mergeCell ref="A14:N14"/>
    <mergeCell ref="A19:N19"/>
    <mergeCell ref="A15:N15"/>
    <mergeCell ref="A16:N16"/>
    <mergeCell ref="A17:N17"/>
    <mergeCell ref="A18:N18"/>
    <mergeCell ref="A8:N8"/>
    <mergeCell ref="L1:N1"/>
    <mergeCell ref="A5:N5"/>
    <mergeCell ref="A3:N3"/>
    <mergeCell ref="A6:N6"/>
    <mergeCell ref="A7:N7"/>
  </mergeCells>
  <phoneticPr fontId="18" type="noConversion"/>
  <printOptions horizontalCentered="1"/>
  <pageMargins left="0.78740157480314965" right="0.39370078740157483" top="0.78740157480314965" bottom="0.39370078740157483" header="0" footer="0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Аналит.отчет</vt:lpstr>
      <vt:lpstr>Диагностика</vt:lpstr>
      <vt:lpstr>Расчет ИФО</vt:lpstr>
      <vt:lpstr>Инвест. проекты</vt:lpstr>
      <vt:lpstr>Структура аналитич. записки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2019-04-22T08:19:18Z</cp:lastPrinted>
  <dcterms:created xsi:type="dcterms:W3CDTF">2006-03-06T08:26:24Z</dcterms:created>
  <dcterms:modified xsi:type="dcterms:W3CDTF">2020-10-26T09:21:06Z</dcterms:modified>
</cp:coreProperties>
</file>