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61\общие документы\Гребенникова\Аналитический отчет\2019 год\"/>
    </mc:Choice>
  </mc:AlternateContent>
  <bookViews>
    <workbookView xWindow="0" yWindow="0" windowWidth="20490" windowHeight="7755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5" r:id="rId4"/>
    <sheet name="Структура аналитич. записки" sheetId="4" r:id="rId5"/>
  </sheets>
  <definedNames>
    <definedName name="_xlnm.Print_Titles" localSheetId="0">Аналит.отчет!$5:$5</definedName>
    <definedName name="_xlnm.Print_Titles" localSheetId="1">Диагностика!$6:$6</definedName>
    <definedName name="_xlnm.Print_Titles" localSheetId="2">'Расчет ИФО'!$5:$9</definedName>
    <definedName name="_xlnm.Print_Area" localSheetId="0">Аналит.отчет!$A$1:$E$163</definedName>
    <definedName name="_xlnm.Print_Area" localSheetId="1">Диагностика!$A$1:$K$160</definedName>
    <definedName name="_xlnm.Print_Area" localSheetId="3">'Инвест. проекты'!$A$1:$H$13</definedName>
    <definedName name="_xlnm.Print_Area" localSheetId="2">'Расчет ИФО'!$A$1:$I$32</definedName>
  </definedNames>
  <calcPr calcId="152511"/>
</workbook>
</file>

<file path=xl/calcChain.xml><?xml version="1.0" encoding="utf-8"?>
<calcChain xmlns="http://schemas.openxmlformats.org/spreadsheetml/2006/main">
  <c r="C29" i="1" l="1"/>
  <c r="E53" i="1" l="1"/>
  <c r="D129" i="1"/>
  <c r="C129" i="1"/>
  <c r="D155" i="1"/>
  <c r="C155" i="1"/>
  <c r="E43" i="1"/>
  <c r="E32" i="1"/>
  <c r="H23" i="3" l="1"/>
  <c r="G23" i="3"/>
  <c r="H22" i="3"/>
  <c r="G22" i="3"/>
  <c r="H20" i="3"/>
  <c r="H15" i="3"/>
  <c r="G15" i="3"/>
  <c r="H19" i="3"/>
  <c r="G19" i="3"/>
  <c r="H18" i="3"/>
  <c r="G18" i="3"/>
  <c r="C159" i="1" l="1"/>
  <c r="D159" i="1"/>
  <c r="D157" i="1"/>
  <c r="C157" i="1"/>
  <c r="D106" i="1" l="1"/>
  <c r="C106" i="1"/>
  <c r="C104" i="1"/>
  <c r="D104" i="1"/>
  <c r="C7" i="1"/>
  <c r="C22" i="1" s="1"/>
  <c r="D7" i="1"/>
  <c r="D22" i="1" s="1"/>
  <c r="C51" i="1"/>
  <c r="D29" i="1" l="1"/>
  <c r="D122" i="1"/>
  <c r="E26" i="1"/>
  <c r="E25" i="1"/>
  <c r="I19" i="3" l="1"/>
  <c r="I21" i="1"/>
  <c r="J21" i="1" s="1"/>
  <c r="G21" i="1"/>
  <c r="H21" i="1" s="1"/>
  <c r="I15" i="3"/>
  <c r="H14" i="3"/>
  <c r="G14" i="3"/>
  <c r="H24" i="3"/>
  <c r="I18" i="3"/>
  <c r="H17" i="3"/>
  <c r="G17" i="3"/>
  <c r="H16" i="3"/>
  <c r="G16" i="3"/>
  <c r="G20" i="3" s="1"/>
  <c r="D51" i="1"/>
  <c r="I17" i="3" l="1"/>
  <c r="I14" i="3"/>
  <c r="I23" i="3"/>
  <c r="I22" i="3"/>
  <c r="I20" i="3"/>
  <c r="I16" i="3"/>
  <c r="H25" i="3"/>
  <c r="G24" i="3"/>
  <c r="I24" i="3" s="1"/>
  <c r="E147" i="1"/>
  <c r="E146" i="1"/>
  <c r="E145" i="1"/>
  <c r="E144" i="1"/>
  <c r="E143" i="1"/>
  <c r="E142" i="1"/>
  <c r="E141" i="1"/>
  <c r="E140" i="1"/>
  <c r="E139" i="1"/>
  <c r="E138" i="1"/>
  <c r="E137" i="1"/>
  <c r="E134" i="1"/>
  <c r="E133" i="1"/>
  <c r="E132" i="1"/>
  <c r="G25" i="3" l="1"/>
  <c r="I25" i="3" s="1"/>
  <c r="E158" i="1"/>
  <c r="E156" i="1"/>
  <c r="E155" i="1"/>
  <c r="E153" i="1"/>
  <c r="E151" i="1"/>
  <c r="E150" i="1"/>
  <c r="E130" i="1"/>
  <c r="E129" i="1"/>
  <c r="E127" i="1"/>
  <c r="E125" i="1"/>
  <c r="E124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06" i="1"/>
  <c r="E104" i="1"/>
  <c r="E61" i="1"/>
  <c r="E59" i="1"/>
  <c r="E56" i="1"/>
  <c r="E54" i="1"/>
  <c r="E50" i="1"/>
  <c r="E49" i="1"/>
  <c r="E41" i="1"/>
  <c r="E38" i="1"/>
  <c r="E29" i="1"/>
  <c r="E28" i="1"/>
  <c r="E27" i="1"/>
  <c r="E24" i="1"/>
  <c r="E23" i="1"/>
  <c r="E22" i="1"/>
  <c r="E21" i="1"/>
  <c r="E20" i="1"/>
  <c r="E19" i="1"/>
  <c r="E18" i="1"/>
  <c r="E17" i="1"/>
  <c r="E16" i="1"/>
  <c r="E15" i="1"/>
  <c r="E14" i="1" l="1"/>
  <c r="E11" i="1"/>
  <c r="E9" i="1"/>
  <c r="E7" i="1"/>
</calcChain>
</file>

<file path=xl/sharedStrings.xml><?xml version="1.0" encoding="utf-8"?>
<sst xmlns="http://schemas.openxmlformats.org/spreadsheetml/2006/main" count="506" uniqueCount="263">
  <si>
    <r>
      <t xml:space="preserve">- </t>
    </r>
    <r>
      <rPr>
        <i/>
        <sz val="14"/>
        <rFont val="Times New Roman"/>
        <family val="1"/>
        <charset val="204"/>
      </rPr>
      <t>Финансы»</t>
    </r>
    <r>
      <rPr>
        <sz val="14"/>
        <rFont val="Times New Roman"/>
        <family val="1"/>
        <charset val="204"/>
      </rPr>
      <t xml:space="preserve"> - анализ финансовых показателей с  указанием предприятий,  деятельность которых повлияет на  изменение финансовых показателей  в целом по территории. </t>
    </r>
  </si>
  <si>
    <t>2. Принятые органами местного самоуправления меры по устранению негативных факторов.</t>
  </si>
  <si>
    <t>Производство резиновых и пластмассовых изделий - всего</t>
  </si>
  <si>
    <t xml:space="preserve">Прочие - всего </t>
  </si>
  <si>
    <t>Код ОКВЭД,
 код ОКП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</si>
  <si>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</si>
  <si>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</si>
  <si>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</si>
  <si>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</si>
  <si>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</si>
  <si>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</si>
  <si>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</si>
  <si>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</si>
  <si>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</si>
  <si>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</si>
  <si>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</si>
  <si>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</si>
  <si>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</si>
  <si>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</si>
  <si>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</si>
  <si>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</si>
  <si>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</si>
  <si>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</si>
  <si>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</si>
  <si>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</si>
  <si>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</si>
  <si>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</si>
  <si>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</si>
  <si>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</si>
  <si>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</si>
  <si>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</si>
  <si>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</si>
  <si>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</si>
  <si>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</si>
  <si>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</si>
  <si>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</si>
  <si>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</si>
  <si>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</si>
  <si>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</si>
  <si>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</si>
  <si>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</si>
  <si>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</si>
  <si>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</si>
  <si>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</si>
  <si>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</si>
  <si>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</si>
  <si>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</si>
  <si>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</si>
  <si>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</si>
  <si>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</si>
  <si>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</si>
  <si>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</si>
  <si>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</si>
  <si>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</si>
  <si>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</si>
  <si>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</si>
  <si>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</si>
  <si>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</si>
  <si>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</si>
  <si>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</si>
  <si>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</si>
  <si>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</si>
  <si>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</si>
  <si>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</si>
  <si>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</si>
  <si>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</si>
  <si>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</si>
  <si>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</si>
  <si>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</si>
  <si>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</si>
  <si>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</si>
  <si>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</si>
  <si>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</si>
  <si>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</si>
  <si>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</si>
  <si>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</si>
  <si>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</si>
  <si>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</si>
  <si>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</si>
  <si>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</si>
  <si>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</si>
  <si>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</si>
  <si>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</si>
  <si>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</si>
  <si>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</si>
  <si>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</si>
  <si>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</si>
  <si>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(органы местного самоуправления при необходимости дополняют номенклатуру продукции)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</si>
  <si>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</si>
  <si>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</si>
  <si>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</si>
  <si>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</si>
  <si>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</si>
  <si>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</si>
  <si>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</si>
  <si>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</si>
  <si>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</si>
  <si>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ПРОМЫШЛЕННОЕ ПРОИЗВОДСТВО:</t>
  </si>
  <si>
    <t>т</t>
  </si>
  <si>
    <t>ИТОГО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</si>
  <si>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</si>
  <si>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</si>
  <si>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</si>
  <si>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</si>
  <si>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</si>
  <si>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</si>
  <si>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</si>
  <si>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</si>
  <si>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 xml:space="preserve"> Строительство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</si>
  <si>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</si>
  <si>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</si>
  <si>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</si>
  <si>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х</t>
  </si>
  <si>
    <t>Наименование элементарного вида деятельности,
 товара-представителя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</si>
  <si>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</si>
  <si>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</si>
  <si>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</si>
  <si>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</si>
  <si>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</si>
  <si>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</si>
  <si>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</si>
  <si>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Производство кокса, нефтепродуктов - всего</t>
  </si>
  <si>
    <t>1. Оценку текущего состояния в экономике и социальной сфере муниципального образования  по следующим разделам:</t>
  </si>
  <si>
    <r>
      <t xml:space="preserve">       При подготовке аналитической записки  о социально-экономической ситуации в  муниципальном  образовании необходимо обратить особое внимание   </t>
    </r>
    <r>
      <rPr>
        <b/>
        <sz val="14"/>
        <rFont val="Times New Roman"/>
        <family val="1"/>
        <charset val="204"/>
      </rPr>
      <t>на   описание тенденций</t>
    </r>
    <r>
      <rPr>
        <sz val="14"/>
        <rFont val="Times New Roman"/>
        <family val="1"/>
        <charset val="204"/>
      </rPr>
      <t xml:space="preserve">, складывающихся в социально-экономическом развитии муниципального образования за отчетный период, </t>
    </r>
    <r>
      <rPr>
        <b/>
        <sz val="14"/>
        <rFont val="Times New Roman"/>
        <family val="1"/>
        <charset val="204"/>
      </rPr>
      <t>раскрытие факторов, оказывающих позитивное или негативное влияние</t>
    </r>
    <r>
      <rPr>
        <sz val="14"/>
        <rFont val="Times New Roman"/>
        <family val="1"/>
        <charset val="204"/>
      </rPr>
      <t xml:space="preserve"> на состояние экономики и социальной сферы и должна включать:  </t>
    </r>
  </si>
  <si>
    <t>Структура аналитической записки
 к отчету о социально-экономической ситуации в  муниципальном  образовании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</si>
  <si>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</si>
  <si>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</si>
  <si>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</si>
  <si>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</si>
  <si>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</si>
  <si>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</si>
  <si>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Добыча полезных ископаемых - всего (В)</t>
  </si>
  <si>
    <t>Обрабатывающие производства, всего (С)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</si>
  <si>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</si>
  <si>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</si>
  <si>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</si>
  <si>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</si>
  <si>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</si>
  <si>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машин и оборудования, не включенных в другие группировки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</si>
  <si>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</si>
  <si>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</si>
  <si>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</si>
  <si>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</si>
  <si>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</si>
  <si>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</si>
  <si>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</si>
  <si>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</si>
  <si>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 xml:space="preserve"> Добыча полезных ископаемых (Раздел В)</t>
  </si>
  <si>
    <t xml:space="preserve"> Обрабатывающие производства (Раздел С )</t>
  </si>
  <si>
    <t>Производство пищевых продуктов</t>
  </si>
  <si>
    <t>Мука пшеничная и пшенично-ржаная,т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</si>
  <si>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</si>
  <si>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</si>
  <si>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10</t>
  </si>
  <si>
    <t>10.61.21</t>
  </si>
  <si>
    <t>10.71.11</t>
  </si>
  <si>
    <t>10.71.12</t>
  </si>
  <si>
    <r>
      <t xml:space="preserve"> - </t>
    </r>
    <r>
      <rPr>
        <i/>
        <sz val="14"/>
        <rFont val="Times New Roman"/>
        <family val="1"/>
        <charset val="204"/>
      </rPr>
      <t>«Промышленное производство»</t>
    </r>
    <r>
      <rPr>
        <sz val="14"/>
        <rFont val="Times New Roman"/>
        <family val="1"/>
        <charset val="204"/>
      </rPr>
      <t xml:space="preserve"> - анализируются тенденции, складывающихся в промышленном производстве, указываются причины  изменения объемов и индекса промышленного производства с указанием  предприятий, повлиявших на результаты работы промышленности в целом по территории.</t>
    </r>
  </si>
  <si>
    <t>Лесоводство и лесозаготовки - всего</t>
  </si>
  <si>
    <t>Рыболовство и рыбоводство - всего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</si>
  <si>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</si>
  <si>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</si>
  <si>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</si>
  <si>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</si>
  <si>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</si>
  <si>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</si>
  <si>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</si>
  <si>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электрического оборудования - всего</t>
  </si>
  <si>
    <t>Производство прочих готовых изделий - всего</t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</si>
  <si>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</si>
  <si>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</si>
  <si>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</si>
  <si>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</si>
  <si>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</si>
  <si>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</si>
  <si>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</si>
  <si>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</si>
  <si>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</si>
  <si>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</si>
  <si>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</si>
  <si>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</si>
  <si>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Проект 1</t>
  </si>
  <si>
    <t>ВСЕГО ПО ПРОЕКТУ</t>
  </si>
  <si>
    <t>Мощность проекта
 ( в соответст. единицах)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</si>
  <si>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</si>
  <si>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</si>
  <si>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</si>
  <si>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2</t>
  </si>
  <si>
    <t>Приложение 3</t>
  </si>
  <si>
    <t>Индекс промышленного производства,  (%) **</t>
  </si>
  <si>
    <t>Растениеводство и животноводство, охота и предоставление соответствующих услуг в этих областях - всего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</si>
  <si>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</si>
  <si>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</si>
  <si>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</si>
  <si>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</si>
  <si>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</si>
  <si>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</si>
  <si>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</si>
  <si>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</si>
  <si>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</si>
  <si>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</si>
  <si>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</si>
  <si>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</si>
  <si>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</si>
  <si>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</si>
  <si>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</si>
  <si>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</si>
  <si>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</si>
  <si>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</si>
  <si>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</si>
  <si>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Итого по промышленному производству (сумма разделов В+C+D)</t>
  </si>
  <si>
    <t>*) сопоставимая цена 1994 г. (рублей за единицу продукции)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</si>
  <si>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</si>
  <si>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</si>
  <si>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r>
      <t xml:space="preserve"> - </t>
    </r>
    <r>
      <rPr>
        <i/>
        <sz val="14"/>
        <rFont val="Times New Roman"/>
        <family val="1"/>
        <charset val="204"/>
      </rPr>
      <t>«Потребительский рынок»</t>
    </r>
    <r>
      <rPr>
        <sz val="14"/>
        <rFont val="Times New Roman"/>
        <family val="1"/>
        <charset val="204"/>
      </rPr>
      <t xml:space="preserve"> - анализ оборота розничной торговли с указанием причин его изменения в разрезе предприятий, организаций и индивидуальных предпринимателей, формирующих основной объем торговой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</si>
  <si>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«Малый бизнес»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Численность индивидуальных частных предпринимателей, основные сферы их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</si>
  <si>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«Инвестиционная деятельность»</t>
    </r>
    <r>
      <rPr>
        <sz val="14"/>
        <rFont val="Times New Roman"/>
        <family val="1"/>
        <charset val="204"/>
      </rPr>
      <t xml:space="preserve"> –  анализ инвестиционной деятельности в муниципалитете, описание инвестиционных проектов, реализуемых на территории.</t>
    </r>
  </si>
  <si>
    <r>
      <t xml:space="preserve"> - </t>
    </r>
    <r>
      <rPr>
        <i/>
        <sz val="14"/>
        <rFont val="Times New Roman"/>
        <family val="1"/>
        <charset val="204"/>
      </rPr>
      <t>«Социальная сфера»</t>
    </r>
    <r>
      <rPr>
        <sz val="14"/>
        <rFont val="Times New Roman"/>
        <family val="1"/>
        <charset val="204"/>
      </rPr>
      <t xml:space="preserve"> - анализ положительных и негативных тенденций, обеспеченость объектами, укомплектованность квалифицированными кадрами и т.д. </t>
    </r>
  </si>
  <si>
    <r>
      <t xml:space="preserve"> - </t>
    </r>
    <r>
      <rPr>
        <i/>
        <sz val="14"/>
        <rFont val="Times New Roman"/>
        <family val="1"/>
        <charset val="204"/>
      </rPr>
      <t>«Уровень жизни населения»</t>
    </r>
    <r>
      <rPr>
        <b/>
        <sz val="14"/>
        <rFont val="Times New Roman"/>
        <family val="1"/>
        <charset val="204"/>
      </rPr>
      <t xml:space="preserve"> -</t>
    </r>
    <r>
      <rPr>
        <sz val="14"/>
        <rFont val="Times New Roman"/>
        <family val="1"/>
        <charset val="204"/>
      </rPr>
      <t xml:space="preserve"> анализ  демографической ситуации, состояние рынка труда и основные тенденции, складывающиеся в оплате труда и доходах населения.</t>
    </r>
  </si>
  <si>
    <t>3. Проблемные вопросы, решение которых невозможно без участия Правительства Иркутской области.</t>
  </si>
  <si>
    <t>Приложение 4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</si>
  <si>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</si>
  <si>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</si>
  <si>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</si>
  <si>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</si>
  <si>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 xml:space="preserve">Расчет индекса производства по элементарному виду деятельности по Иркутской области ,
 исходя из динамики по товарам-представителям 
 </t>
  </si>
  <si>
    <t>Тысяча гигакалорий</t>
  </si>
  <si>
    <t>Энергия тепловая, отпущенная котельными,Тысяча гигакалорий</t>
  </si>
  <si>
    <t>35.30.11.120</t>
  </si>
  <si>
    <t>Пар и горячая вода,Тысяча гигакалорий</t>
  </si>
  <si>
    <t>35.30.11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</si>
  <si>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</si>
  <si>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r>
      <t xml:space="preserve"> - </t>
    </r>
    <r>
      <rPr>
        <i/>
        <sz val="14"/>
        <rFont val="Times New Roman"/>
        <family val="1"/>
        <charset val="204"/>
      </rPr>
      <t>«Сельское, лесное хозяйство, охота, рыбаловство и рыбоводство»</t>
    </r>
    <r>
      <rPr>
        <sz val="14"/>
        <rFont val="Times New Roman"/>
        <family val="1"/>
        <charset val="204"/>
      </rPr>
      <t xml:space="preserve"> - анализ ситуации, причины  изменения объемов производства и индекса производства продукции с указанием  предприятий, повлиявших на результаты работы данного сектора экономики. </t>
    </r>
  </si>
  <si>
    <r>
      <t xml:space="preserve">  - </t>
    </r>
    <r>
      <rPr>
        <i/>
        <sz val="14"/>
        <rFont val="Times New Roman"/>
        <family val="1"/>
        <charset val="204"/>
      </rPr>
      <t>«Строительство»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</si>
  <si>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«Транспортировка и хранение»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</si>
  <si>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«Деятельность в области информации и связи»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</si>
  <si>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t>МУП "Комбинат школьного питания</t>
  </si>
  <si>
    <t>ООО "ХПП"</t>
  </si>
  <si>
    <t>в том числе предприятия: ООО "ВСКБТ"</t>
  </si>
  <si>
    <t>в том числе предприятия:ООО "Западный филиал"</t>
  </si>
  <si>
    <t>в том числе предприятия: МП МТП</t>
  </si>
  <si>
    <t>город Тулун</t>
  </si>
  <si>
    <t>Сводный перечень инвестиционных проектов, реализация которых предполагается на территории
МУ "Администрация города Тулуна"
(наименование муниципального района, городского округа)</t>
  </si>
  <si>
    <t>ООО "Кедр", директор Гоцман Александр Васильевич, тел. 89021739480 о_kedr@bk.ru</t>
  </si>
  <si>
    <t>Цех по переработке кедровых орех запушен в январе 2017 года, готовая продукция поступает в продажу, цех по переработке дикорастущих  в стадии подготовки помещения</t>
  </si>
  <si>
    <t>12000 тонн шпона в год</t>
  </si>
  <si>
    <t>75 тонн  в год</t>
  </si>
  <si>
    <t>Деятельность в области культуры, спорта, организации досуга и развлечений, в том числе:</t>
  </si>
  <si>
    <t>Масло и жиры</t>
  </si>
  <si>
    <t>Орех кедровый</t>
  </si>
  <si>
    <t>10.41</t>
  </si>
  <si>
    <t>10.89</t>
  </si>
  <si>
    <t>Продукция полиграфической промышленности</t>
  </si>
  <si>
    <t>18.1</t>
  </si>
  <si>
    <t>млн. шт.</t>
  </si>
  <si>
    <t>ООО "Пекарь"</t>
  </si>
  <si>
    <t>МУП МО "Типография"</t>
  </si>
  <si>
    <t>ООО "Кедр"</t>
  </si>
  <si>
    <t>ИП Соболевская</t>
  </si>
  <si>
    <t>МКП МО "Благоустройство"</t>
  </si>
  <si>
    <t xml:space="preserve"> _________"город Тулун"_за  1 квартал 2019  г.</t>
  </si>
  <si>
    <t>ООО "Дельта"</t>
  </si>
  <si>
    <t>Аналитический отчет о социально-экономической ситуации в муниципальном образовании "город Тулун" за  9 месяцев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</si>
</sst>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"/>
    <numFmt numFmtId="165" formatCode="0.000"/>
    <numFmt numFmtId="166" formatCode="0.00000"/>
  </numFmts>
  <fonts count="40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b/>
      <sz val="16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b/>
      <sz val="20"/>
      <name val="Times New Roman"/>
      <family val="1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4"/>
      <name val="Arial"/>
      <family val="2"/>
      <charset val="204"/>
    </font>
    <font>
      <b/>
      <sz val="12"/>
      <name val="Times New Roman"/>
      <family val="1"/>
      <charset val="204"/>
    </font>
    <font>
      <b/>
      <sz val="20"/>
      <name val="Arial Cyr"/>
      <charset val="204"/>
    </font>
    <font>
      <b/>
      <i/>
      <sz val="20"/>
      <name val="Arial Cyr"/>
      <charset val="204"/>
    </font>
    <font>
      <b/>
      <sz val="2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2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/>
    <xf numFmtId="0" fontId="7" fillId="0" borderId="9" xfId="0" applyFont="1" applyBorder="1" applyAlignment="1">
      <alignment horizontal="center" vertical="center"/>
    </xf>
    <xf numFmtId="0" fontId="8" fillId="0" borderId="1" xfId="0" applyFont="1" applyBorder="1"/>
    <xf numFmtId="0" fontId="7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left" vertical="center" wrapText="1"/>
    </xf>
    <xf numFmtId="49" fontId="0" fillId="0" borderId="0" xfId="0" applyNumberFormat="1"/>
    <xf numFmtId="0" fontId="15" fillId="0" borderId="0" xfId="0" applyFont="1"/>
    <xf numFmtId="0" fontId="23" fillId="0" borderId="10" xfId="0" applyFont="1" applyBorder="1" applyAlignment="1">
      <alignment vertical="top" wrapText="1"/>
    </xf>
    <xf numFmtId="49" fontId="23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4" fillId="0" borderId="10" xfId="0" applyFont="1" applyBorder="1"/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49" fontId="21" fillId="0" borderId="11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24" fillId="0" borderId="13" xfId="0" applyFont="1" applyBorder="1"/>
    <xf numFmtId="0" fontId="19" fillId="0" borderId="0" xfId="0" applyFont="1"/>
    <xf numFmtId="49" fontId="19" fillId="0" borderId="0" xfId="0" applyNumberFormat="1" applyFont="1"/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24" fillId="2" borderId="10" xfId="0" applyFont="1" applyFill="1" applyBorder="1"/>
    <xf numFmtId="49" fontId="21" fillId="0" borderId="13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/>
    </xf>
    <xf numFmtId="0" fontId="21" fillId="2" borderId="11" xfId="0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21" fillId="3" borderId="11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16" xfId="0" applyBorder="1"/>
    <xf numFmtId="0" fontId="30" fillId="0" borderId="0" xfId="0" applyFont="1" applyAlignment="1">
      <alignment horizontal="right" vertical="center"/>
    </xf>
    <xf numFmtId="0" fontId="29" fillId="0" borderId="1" xfId="0" applyFont="1" applyBorder="1" applyAlignment="1">
      <alignment vertical="center"/>
    </xf>
    <xf numFmtId="0" fontId="29" fillId="3" borderId="0" xfId="0" applyFont="1" applyFill="1"/>
    <xf numFmtId="0" fontId="29" fillId="0" borderId="0" xfId="0" applyFont="1"/>
    <xf numFmtId="0" fontId="29" fillId="0" borderId="0" xfId="0" applyFont="1" applyAlignment="1">
      <alignment vertical="center"/>
    </xf>
    <xf numFmtId="0" fontId="29" fillId="3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" xfId="0" applyFont="1" applyFill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29" fillId="3" borderId="18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vertical="center" wrapText="1"/>
    </xf>
    <xf numFmtId="0" fontId="29" fillId="3" borderId="20" xfId="0" applyFont="1" applyFill="1" applyBorder="1" applyAlignment="1">
      <alignment vertical="center" wrapText="1"/>
    </xf>
    <xf numFmtId="0" fontId="29" fillId="0" borderId="4" xfId="0" applyFont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 wrapText="1"/>
    </xf>
    <xf numFmtId="0" fontId="29" fillId="3" borderId="21" xfId="0" applyFont="1" applyFill="1" applyBorder="1" applyAlignment="1">
      <alignment vertical="center" wrapText="1"/>
    </xf>
    <xf numFmtId="0" fontId="29" fillId="3" borderId="22" xfId="0" applyFont="1" applyFill="1" applyBorder="1" applyAlignment="1">
      <alignment vertical="center" wrapText="1"/>
    </xf>
    <xf numFmtId="0" fontId="29" fillId="0" borderId="7" xfId="0" applyFont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3" borderId="18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 wrapText="1"/>
    </xf>
    <xf numFmtId="0" fontId="29" fillId="3" borderId="24" xfId="0" applyFont="1" applyFill="1" applyBorder="1" applyAlignment="1">
      <alignment vertical="center" wrapText="1"/>
    </xf>
    <xf numFmtId="0" fontId="29" fillId="3" borderId="25" xfId="0" applyFont="1" applyFill="1" applyBorder="1" applyAlignment="1">
      <alignment vertical="center" wrapText="1"/>
    </xf>
    <xf numFmtId="0" fontId="29" fillId="0" borderId="2" xfId="0" applyFont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6" xfId="0" applyFont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34" fillId="0" borderId="16" xfId="0" applyFont="1" applyBorder="1" applyAlignment="1">
      <alignment horizontal="left" vertical="center"/>
    </xf>
    <xf numFmtId="0" fontId="33" fillId="0" borderId="7" xfId="0" applyFont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4" fillId="0" borderId="0" xfId="0" applyFont="1" applyBorder="1"/>
    <xf numFmtId="0" fontId="21" fillId="0" borderId="0" xfId="0" applyFont="1" applyBorder="1"/>
    <xf numFmtId="49" fontId="21" fillId="0" borderId="0" xfId="0" applyNumberFormat="1" applyFont="1" applyBorder="1"/>
    <xf numFmtId="0" fontId="21" fillId="0" borderId="0" xfId="0" applyFont="1" applyAlignment="1">
      <alignment horizontal="right" vertical="center" wrapText="1"/>
    </xf>
    <xf numFmtId="0" fontId="33" fillId="3" borderId="0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vertical="center"/>
    </xf>
    <xf numFmtId="0" fontId="29" fillId="5" borderId="0" xfId="0" applyFont="1" applyFill="1"/>
    <xf numFmtId="0" fontId="21" fillId="5" borderId="16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/>
    </xf>
    <xf numFmtId="49" fontId="21" fillId="4" borderId="16" xfId="0" applyNumberFormat="1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2" fontId="24" fillId="0" borderId="11" xfId="0" applyNumberFormat="1" applyFont="1" applyBorder="1"/>
    <xf numFmtId="2" fontId="24" fillId="2" borderId="11" xfId="0" applyNumberFormat="1" applyFont="1" applyFill="1" applyBorder="1"/>
    <xf numFmtId="49" fontId="21" fillId="0" borderId="45" xfId="0" applyNumberFormat="1" applyFont="1" applyBorder="1" applyAlignment="1">
      <alignment horizontal="center" wrapText="1"/>
    </xf>
    <xf numFmtId="0" fontId="21" fillId="0" borderId="45" xfId="0" applyFont="1" applyBorder="1" applyAlignment="1">
      <alignment horizontal="center" wrapText="1"/>
    </xf>
    <xf numFmtId="0" fontId="21" fillId="0" borderId="45" xfId="0" applyFont="1" applyBorder="1" applyAlignment="1">
      <alignment horizontal="center"/>
    </xf>
    <xf numFmtId="2" fontId="37" fillId="0" borderId="13" xfId="0" applyNumberFormat="1" applyFont="1" applyBorder="1"/>
    <xf numFmtId="0" fontId="22" fillId="0" borderId="45" xfId="0" applyFont="1" applyBorder="1" applyAlignment="1">
      <alignment wrapText="1"/>
    </xf>
    <xf numFmtId="2" fontId="37" fillId="0" borderId="45" xfId="0" applyNumberFormat="1" applyFont="1" applyBorder="1"/>
    <xf numFmtId="2" fontId="38" fillId="0" borderId="13" xfId="0" applyNumberFormat="1" applyFont="1" applyBorder="1"/>
    <xf numFmtId="0" fontId="21" fillId="0" borderId="10" xfId="0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0" fillId="0" borderId="0" xfId="0" applyFont="1"/>
    <xf numFmtId="0" fontId="21" fillId="0" borderId="11" xfId="0" applyFont="1" applyFill="1" applyBorder="1" applyAlignment="1">
      <alignment horizontal="center" wrapText="1"/>
    </xf>
    <xf numFmtId="0" fontId="21" fillId="3" borderId="45" xfId="0" applyFont="1" applyFill="1" applyBorder="1" applyAlignment="1">
      <alignment horizontal="center" wrapText="1"/>
    </xf>
    <xf numFmtId="49" fontId="39" fillId="0" borderId="12" xfId="0" applyNumberFormat="1" applyFont="1" applyFill="1" applyBorder="1" applyAlignment="1" applyProtection="1">
      <alignment vertical="top" wrapText="1"/>
      <protection locked="0"/>
    </xf>
    <xf numFmtId="165" fontId="2" fillId="0" borderId="3" xfId="0" applyNumberFormat="1" applyFont="1" applyFill="1" applyBorder="1" applyAlignment="1">
      <alignment horizontal="left" vertical="center" wrapText="1"/>
    </xf>
    <xf numFmtId="165" fontId="2" fillId="0" borderId="9" xfId="0" applyNumberFormat="1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166" fontId="2" fillId="0" borderId="5" xfId="0" applyNumberFormat="1" applyFont="1" applyFill="1" applyBorder="1" applyAlignment="1">
      <alignment horizontal="left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left" vertical="center" wrapText="1"/>
    </xf>
    <xf numFmtId="1" fontId="33" fillId="0" borderId="0" xfId="0" applyNumberFormat="1" applyFont="1" applyAlignment="1">
      <alignment horizontal="center" vertical="center" wrapText="1"/>
    </xf>
    <xf numFmtId="164" fontId="33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left" vertical="center" wrapText="1"/>
    </xf>
    <xf numFmtId="164" fontId="33" fillId="0" borderId="0" xfId="0" applyNumberFormat="1" applyFont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1" fontId="33" fillId="0" borderId="0" xfId="0" applyNumberFormat="1" applyFont="1" applyAlignment="1">
      <alignment horizontal="left" vertical="center" wrapText="1"/>
    </xf>
    <xf numFmtId="1" fontId="3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9" fillId="3" borderId="43" xfId="0" applyFont="1" applyFill="1" applyBorder="1" applyAlignment="1">
      <alignment vertical="center" wrapText="1"/>
    </xf>
    <xf numFmtId="0" fontId="29" fillId="3" borderId="44" xfId="0" applyFont="1" applyFill="1" applyBorder="1" applyAlignment="1">
      <alignment vertical="center" wrapText="1"/>
    </xf>
    <xf numFmtId="0" fontId="29" fillId="3" borderId="32" xfId="0" applyFont="1" applyFill="1" applyBorder="1" applyAlignment="1">
      <alignment vertical="center" wrapText="1"/>
    </xf>
    <xf numFmtId="0" fontId="29" fillId="3" borderId="12" xfId="0" applyFont="1" applyFill="1" applyBorder="1" applyAlignment="1">
      <alignment vertical="center" wrapText="1"/>
    </xf>
    <xf numFmtId="0" fontId="29" fillId="3" borderId="33" xfId="0" applyFont="1" applyFill="1" applyBorder="1" applyAlignment="1">
      <alignment vertical="center" wrapText="1"/>
    </xf>
    <xf numFmtId="0" fontId="36" fillId="3" borderId="32" xfId="0" applyFont="1" applyFill="1" applyBorder="1" applyAlignment="1">
      <alignment vertical="center" wrapText="1"/>
    </xf>
    <xf numFmtId="0" fontId="36" fillId="3" borderId="12" xfId="0" applyFont="1" applyFill="1" applyBorder="1" applyAlignment="1">
      <alignment vertical="center" wrapText="1"/>
    </xf>
    <xf numFmtId="0" fontId="36" fillId="3" borderId="33" xfId="0" applyFont="1" applyFill="1" applyBorder="1" applyAlignment="1">
      <alignment vertical="center" wrapText="1"/>
    </xf>
    <xf numFmtId="0" fontId="29" fillId="3" borderId="35" xfId="0" applyFont="1" applyFill="1" applyBorder="1" applyAlignment="1">
      <alignment vertical="center" wrapText="1"/>
    </xf>
    <xf numFmtId="0" fontId="29" fillId="3" borderId="17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horizontal="justify" vertical="center" wrapText="1"/>
    </xf>
    <xf numFmtId="0" fontId="36" fillId="3" borderId="36" xfId="0" applyFont="1" applyFill="1" applyBorder="1" applyAlignment="1">
      <alignment vertical="center" wrapText="1"/>
    </xf>
    <xf numFmtId="0" fontId="36" fillId="3" borderId="37" xfId="0" applyFont="1" applyFill="1" applyBorder="1" applyAlignment="1">
      <alignment vertical="center" wrapText="1"/>
    </xf>
    <xf numFmtId="0" fontId="36" fillId="3" borderId="38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9" fillId="3" borderId="0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left" vertical="center" wrapText="1"/>
    </xf>
    <xf numFmtId="0" fontId="29" fillId="3" borderId="12" xfId="0" applyFont="1" applyFill="1" applyBorder="1" applyAlignment="1">
      <alignment horizontal="left" vertical="center" wrapText="1"/>
    </xf>
    <xf numFmtId="0" fontId="29" fillId="3" borderId="33" xfId="0" applyFont="1" applyFill="1" applyBorder="1" applyAlignment="1">
      <alignment horizontal="left" vertical="center" wrapText="1"/>
    </xf>
    <xf numFmtId="0" fontId="29" fillId="5" borderId="16" xfId="0" applyFont="1" applyFill="1" applyBorder="1" applyAlignment="1">
      <alignment vertical="center"/>
    </xf>
    <xf numFmtId="0" fontId="29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9" fillId="0" borderId="31" xfId="0" applyFont="1" applyBorder="1" applyAlignment="1">
      <alignment horizontal="right" vertical="center"/>
    </xf>
    <xf numFmtId="0" fontId="21" fillId="0" borderId="0" xfId="0" applyFont="1" applyFill="1" applyBorder="1"/>
    <xf numFmtId="0" fontId="23" fillId="0" borderId="0" xfId="0" applyFont="1" applyBorder="1" applyAlignment="1">
      <alignment vertical="center" wrapText="1"/>
    </xf>
    <xf numFmtId="0" fontId="22" fillId="0" borderId="15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justify" wrapText="1"/>
    </xf>
    <xf numFmtId="0" fontId="22" fillId="4" borderId="12" xfId="0" applyFont="1" applyFill="1" applyBorder="1" applyAlignment="1">
      <alignment horizontal="center" vertical="justify" wrapText="1"/>
    </xf>
    <xf numFmtId="0" fontId="22" fillId="4" borderId="14" xfId="0" applyFont="1" applyFill="1" applyBorder="1" applyAlignment="1">
      <alignment horizontal="center" vertical="justify" wrapText="1"/>
    </xf>
    <xf numFmtId="0" fontId="22" fillId="4" borderId="15" xfId="0" applyFont="1" applyFill="1" applyBorder="1" applyAlignment="1">
      <alignment horizontal="center" wrapText="1"/>
    </xf>
    <xf numFmtId="0" fontId="22" fillId="4" borderId="12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49" fontId="21" fillId="5" borderId="16" xfId="1" applyNumberFormat="1" applyFont="1" applyFill="1" applyBorder="1" applyAlignment="1">
      <alignment horizontal="center" vertical="center" wrapText="1"/>
    </xf>
    <xf numFmtId="49" fontId="21" fillId="5" borderId="16" xfId="0" applyNumberFormat="1" applyFont="1" applyFill="1" applyBorder="1" applyAlignment="1">
      <alignment vertical="center"/>
    </xf>
    <xf numFmtId="0" fontId="21" fillId="5" borderId="28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0" fontId="21" fillId="5" borderId="39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40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3" fillId="0" borderId="16" xfId="0" applyFont="1" applyBorder="1"/>
    <xf numFmtId="0" fontId="33" fillId="0" borderId="1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7" xfId="0" applyFont="1" applyBorder="1" applyAlignment="1">
      <alignment horizontal="center" wrapText="1"/>
    </xf>
    <xf numFmtId="0" fontId="33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left" vertical="center"/>
    </xf>
    <xf numFmtId="0" fontId="33" fillId="0" borderId="6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6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tabSelected="1" view="pageBreakPreview" topLeftCell="A118" zoomScale="75" zoomScaleNormal="75" zoomScaleSheetLayoutView="75" workbookViewId="0">
      <selection activeCell="C129" sqref="C129"/>
    </sheetView>
  </sheetViews>
  <sheetFormatPr defaultRowHeight="12.75" x14ac:dyDescent="0.2"/>
  <cols>
    <col min="1" max="1" width="71.7109375" customWidth="1"/>
    <col min="2" max="2" width="11.7109375" customWidth="1"/>
    <col min="3" max="3" width="18.42578125" customWidth="1"/>
    <col min="4" max="4" width="21.85546875" customWidth="1"/>
    <col min="5" max="5" width="14.7109375" customWidth="1"/>
  </cols>
  <sheetData>
    <row r="1" spans="1:5" ht="105" customHeight="1" x14ac:dyDescent="0.2">
      <c r="A1" s="1"/>
      <c r="B1" s="2"/>
      <c r="C1" s="1"/>
      <c r="D1" s="212" t="s">
        <v>5</v>
      </c>
      <c r="E1" s="212"/>
    </row>
    <row r="2" spans="1:5" ht="18" x14ac:dyDescent="0.2">
      <c r="A2" s="2"/>
      <c r="B2" s="2"/>
      <c r="C2" s="1"/>
      <c r="D2" s="213"/>
      <c r="E2" s="213"/>
    </row>
    <row r="3" spans="1:5" ht="51" customHeight="1" x14ac:dyDescent="0.2">
      <c r="A3" s="214" t="s">
        <v>262</v>
      </c>
      <c r="B3" s="214"/>
      <c r="C3" s="214"/>
      <c r="D3" s="214"/>
      <c r="E3" s="214"/>
    </row>
    <row r="4" spans="1:5" ht="18" x14ac:dyDescent="0.2">
      <c r="A4" s="215"/>
      <c r="B4" s="215"/>
      <c r="C4" s="215"/>
      <c r="D4" s="215"/>
      <c r="E4" s="215"/>
    </row>
    <row r="5" spans="1:5" ht="111" customHeight="1" x14ac:dyDescent="0.2">
      <c r="A5" s="145" t="s">
        <v>6</v>
      </c>
      <c r="B5" s="146" t="s">
        <v>7</v>
      </c>
      <c r="C5" s="147" t="s">
        <v>8</v>
      </c>
      <c r="D5" s="148" t="s">
        <v>9</v>
      </c>
      <c r="E5" s="147" t="s">
        <v>10</v>
      </c>
    </row>
    <row r="6" spans="1:5" ht="18.75" x14ac:dyDescent="0.2">
      <c r="A6" s="217" t="s">
        <v>11</v>
      </c>
      <c r="B6" s="218"/>
      <c r="C6" s="218"/>
      <c r="D6" s="218"/>
      <c r="E6" s="219"/>
    </row>
    <row r="7" spans="1:5" ht="39" x14ac:dyDescent="0.2">
      <c r="A7" s="3" t="s">
        <v>207</v>
      </c>
      <c r="B7" s="38" t="s">
        <v>12</v>
      </c>
      <c r="C7" s="82">
        <f>SUM(C11:C21)</f>
        <v>3950.5</v>
      </c>
      <c r="D7" s="82">
        <f>SUM(D11:D21)</f>
        <v>3925.3</v>
      </c>
      <c r="E7" s="89">
        <f>C7/D7*100</f>
        <v>100.64198914732631</v>
      </c>
    </row>
    <row r="8" spans="1:5" ht="18.75" x14ac:dyDescent="0.2">
      <c r="A8" s="7" t="s">
        <v>13</v>
      </c>
      <c r="B8" s="8"/>
      <c r="C8" s="77"/>
      <c r="D8" s="77"/>
      <c r="E8" s="9"/>
    </row>
    <row r="9" spans="1:5" ht="41.25" customHeight="1" x14ac:dyDescent="0.2">
      <c r="A9" s="76" t="s">
        <v>170</v>
      </c>
      <c r="B9" s="10" t="s">
        <v>12</v>
      </c>
      <c r="C9" s="187">
        <v>68.5</v>
      </c>
      <c r="D9" s="187">
        <v>182.2</v>
      </c>
      <c r="E9" s="89">
        <f>C9/D9*100</f>
        <v>37.596048298572995</v>
      </c>
    </row>
    <row r="10" spans="1:5" ht="42.75" customHeight="1" x14ac:dyDescent="0.2">
      <c r="A10" s="76" t="s">
        <v>198</v>
      </c>
      <c r="B10" s="10" t="s">
        <v>12</v>
      </c>
      <c r="C10" s="76"/>
      <c r="D10" s="76"/>
      <c r="E10" s="12"/>
    </row>
    <row r="11" spans="1:5" ht="20.25" customHeight="1" x14ac:dyDescent="0.2">
      <c r="A11" s="76" t="s">
        <v>171</v>
      </c>
      <c r="B11" s="10" t="s">
        <v>12</v>
      </c>
      <c r="C11" s="187">
        <v>68.5</v>
      </c>
      <c r="D11" s="187">
        <v>182.2</v>
      </c>
      <c r="E11" s="89">
        <f>C11/D11*100</f>
        <v>37.596048298572995</v>
      </c>
    </row>
    <row r="12" spans="1:5" ht="18.75" x14ac:dyDescent="0.2">
      <c r="A12" s="35" t="s">
        <v>172</v>
      </c>
      <c r="B12" s="10" t="s">
        <v>12</v>
      </c>
      <c r="C12" s="187"/>
      <c r="D12" s="187"/>
      <c r="E12" s="12"/>
    </row>
    <row r="13" spans="1:5" ht="18.75" x14ac:dyDescent="0.2">
      <c r="A13" s="90" t="s">
        <v>101</v>
      </c>
      <c r="B13" s="10" t="s">
        <v>12</v>
      </c>
      <c r="C13" s="187"/>
      <c r="D13" s="187"/>
      <c r="E13" s="12"/>
    </row>
    <row r="14" spans="1:5" ht="18.75" x14ac:dyDescent="0.2">
      <c r="A14" s="90" t="s">
        <v>102</v>
      </c>
      <c r="B14" s="10" t="s">
        <v>12</v>
      </c>
      <c r="C14" s="187">
        <v>134.9</v>
      </c>
      <c r="D14" s="187">
        <v>123.8</v>
      </c>
      <c r="E14" s="89">
        <f t="shared" ref="E14:E26" si="0">C14/D14*100</f>
        <v>108.96607431340873</v>
      </c>
    </row>
    <row r="15" spans="1:5" ht="37.5" customHeight="1" x14ac:dyDescent="0.2">
      <c r="A15" s="76" t="s">
        <v>173</v>
      </c>
      <c r="B15" s="10" t="s">
        <v>12</v>
      </c>
      <c r="C15" s="187">
        <v>960.4</v>
      </c>
      <c r="D15" s="187">
        <v>993.6</v>
      </c>
      <c r="E15" s="89">
        <f t="shared" si="0"/>
        <v>96.658615136876008</v>
      </c>
    </row>
    <row r="16" spans="1:5" ht="41.25" customHeight="1" x14ac:dyDescent="0.2">
      <c r="A16" s="76" t="s">
        <v>174</v>
      </c>
      <c r="B16" s="10" t="s">
        <v>12</v>
      </c>
      <c r="C16" s="187">
        <v>80.400000000000006</v>
      </c>
      <c r="D16" s="187">
        <v>62</v>
      </c>
      <c r="E16" s="89">
        <f t="shared" si="0"/>
        <v>129.67741935483872</v>
      </c>
    </row>
    <row r="17" spans="1:10" ht="18.75" x14ac:dyDescent="0.2">
      <c r="A17" s="90" t="s">
        <v>222</v>
      </c>
      <c r="B17" s="10" t="s">
        <v>12</v>
      </c>
      <c r="C17" s="187">
        <v>9.8000000000000007</v>
      </c>
      <c r="D17" s="187">
        <v>9.5</v>
      </c>
      <c r="E17" s="89">
        <f t="shared" si="0"/>
        <v>103.15789473684211</v>
      </c>
    </row>
    <row r="18" spans="1:10" ht="37.5" x14ac:dyDescent="0.2">
      <c r="A18" s="35" t="s">
        <v>199</v>
      </c>
      <c r="B18" s="10" t="s">
        <v>12</v>
      </c>
      <c r="C18" s="187">
        <v>1958.6</v>
      </c>
      <c r="D18" s="187">
        <v>1887.7</v>
      </c>
      <c r="E18" s="89">
        <f t="shared" si="0"/>
        <v>103.75589341526725</v>
      </c>
    </row>
    <row r="19" spans="1:10" ht="18.75" x14ac:dyDescent="0.2">
      <c r="A19" s="35" t="s">
        <v>221</v>
      </c>
      <c r="B19" s="10" t="s">
        <v>12</v>
      </c>
      <c r="C19" s="187">
        <v>191.8</v>
      </c>
      <c r="D19" s="187">
        <v>286.39999999999998</v>
      </c>
      <c r="E19" s="89">
        <f t="shared" si="0"/>
        <v>66.969273743016771</v>
      </c>
    </row>
    <row r="20" spans="1:10" ht="18.75" x14ac:dyDescent="0.2">
      <c r="A20" s="35" t="s">
        <v>223</v>
      </c>
      <c r="B20" s="10" t="s">
        <v>12</v>
      </c>
      <c r="C20" s="187">
        <v>41.7</v>
      </c>
      <c r="D20" s="187">
        <v>37.200000000000003</v>
      </c>
      <c r="E20" s="89">
        <f t="shared" si="0"/>
        <v>112.09677419354837</v>
      </c>
    </row>
    <row r="21" spans="1:10" ht="18.75" x14ac:dyDescent="0.2">
      <c r="A21" s="90" t="s">
        <v>106</v>
      </c>
      <c r="B21" s="10" t="s">
        <v>12</v>
      </c>
      <c r="C21" s="187">
        <v>504.4</v>
      </c>
      <c r="D21" s="187">
        <v>342.9</v>
      </c>
      <c r="E21" s="89">
        <f t="shared" si="0"/>
        <v>147.09827938174396</v>
      </c>
      <c r="G21">
        <f>SUM(C11:C20)</f>
        <v>3446.1</v>
      </c>
      <c r="H21">
        <f>C7-G21</f>
        <v>504.40000000000009</v>
      </c>
      <c r="I21">
        <f>SUM(D11:D20)</f>
        <v>3582.4</v>
      </c>
      <c r="J21">
        <f>D7-I21</f>
        <v>342.90000000000009</v>
      </c>
    </row>
    <row r="22" spans="1:10" ht="39" x14ac:dyDescent="0.2">
      <c r="A22" s="14" t="s">
        <v>14</v>
      </c>
      <c r="B22" s="10" t="s">
        <v>15</v>
      </c>
      <c r="C22" s="190">
        <f>C7/C81*1000</f>
        <v>95.702415271687784</v>
      </c>
      <c r="D22" s="190">
        <f>D7/D81*1000</f>
        <v>94.267531219980782</v>
      </c>
      <c r="E22" s="89">
        <f t="shared" si="0"/>
        <v>101.52214026731919</v>
      </c>
    </row>
    <row r="23" spans="1:10" ht="19.5" x14ac:dyDescent="0.2">
      <c r="A23" s="14" t="s">
        <v>115</v>
      </c>
      <c r="B23" s="10" t="s">
        <v>12</v>
      </c>
      <c r="C23" s="187">
        <v>1.3</v>
      </c>
      <c r="D23" s="187">
        <v>1.1000000000000001</v>
      </c>
      <c r="E23" s="89">
        <f t="shared" si="0"/>
        <v>118.18181818181816</v>
      </c>
    </row>
    <row r="24" spans="1:10" ht="19.5" x14ac:dyDescent="0.2">
      <c r="A24" s="14" t="s">
        <v>16</v>
      </c>
      <c r="B24" s="10" t="s">
        <v>12</v>
      </c>
      <c r="C24" s="187">
        <v>29.7</v>
      </c>
      <c r="D24" s="187">
        <v>48.4</v>
      </c>
      <c r="E24" s="89">
        <f t="shared" si="0"/>
        <v>61.363636363636367</v>
      </c>
    </row>
    <row r="25" spans="1:10" ht="19.5" x14ac:dyDescent="0.2">
      <c r="A25" s="14" t="s">
        <v>17</v>
      </c>
      <c r="B25" s="10" t="s">
        <v>18</v>
      </c>
      <c r="C25" s="187">
        <v>50</v>
      </c>
      <c r="D25" s="187">
        <v>37.5</v>
      </c>
      <c r="E25" s="15">
        <f t="shared" si="0"/>
        <v>133.33333333333331</v>
      </c>
    </row>
    <row r="26" spans="1:10" ht="19.5" x14ac:dyDescent="0.2">
      <c r="A26" s="14" t="s">
        <v>19</v>
      </c>
      <c r="B26" s="10" t="s">
        <v>18</v>
      </c>
      <c r="C26" s="187">
        <v>50</v>
      </c>
      <c r="D26" s="187">
        <v>62.5</v>
      </c>
      <c r="E26" s="15">
        <f t="shared" si="0"/>
        <v>80</v>
      </c>
    </row>
    <row r="27" spans="1:10" ht="58.5" x14ac:dyDescent="0.2">
      <c r="A27" s="16" t="s">
        <v>20</v>
      </c>
      <c r="B27" s="10" t="s">
        <v>12</v>
      </c>
      <c r="C27" s="187">
        <v>130</v>
      </c>
      <c r="D27" s="187">
        <v>110</v>
      </c>
      <c r="E27" s="89">
        <f t="shared" ref="E27:E29" si="1">C27/D27*100</f>
        <v>118.18181818181819</v>
      </c>
    </row>
    <row r="28" spans="1:10" ht="58.5" x14ac:dyDescent="0.2">
      <c r="A28" s="16" t="s">
        <v>21</v>
      </c>
      <c r="B28" s="10" t="s">
        <v>12</v>
      </c>
      <c r="C28" s="187">
        <v>129.9</v>
      </c>
      <c r="D28" s="187">
        <v>108.7</v>
      </c>
      <c r="E28" s="89">
        <f t="shared" si="1"/>
        <v>119.50321987120516</v>
      </c>
    </row>
    <row r="29" spans="1:10" ht="58.5" x14ac:dyDescent="0.2">
      <c r="A29" s="16" t="s">
        <v>116</v>
      </c>
      <c r="B29" s="10" t="s">
        <v>15</v>
      </c>
      <c r="C29" s="192">
        <f>C28/C81*1000</f>
        <v>3.1468785581046057</v>
      </c>
      <c r="D29" s="192">
        <f>D28/D81*1000</f>
        <v>2.6104707012487993</v>
      </c>
      <c r="E29" s="89">
        <f t="shared" si="1"/>
        <v>120.54831937394275</v>
      </c>
    </row>
    <row r="30" spans="1:10" ht="18.75" x14ac:dyDescent="0.2">
      <c r="A30" s="217" t="s">
        <v>23</v>
      </c>
      <c r="B30" s="218"/>
      <c r="C30" s="220"/>
      <c r="D30" s="220"/>
      <c r="E30" s="221"/>
    </row>
    <row r="31" spans="1:10" ht="18.75" x14ac:dyDescent="0.2">
      <c r="A31" s="80" t="s">
        <v>200</v>
      </c>
      <c r="B31" s="141"/>
      <c r="C31" s="142"/>
      <c r="D31" s="142"/>
      <c r="E31" s="143"/>
    </row>
    <row r="32" spans="1:10" ht="37.5" x14ac:dyDescent="0.2">
      <c r="A32" s="144" t="s">
        <v>205</v>
      </c>
      <c r="B32" s="8" t="s">
        <v>12</v>
      </c>
      <c r="C32" s="197">
        <v>469.4</v>
      </c>
      <c r="D32" s="204">
        <v>507.7</v>
      </c>
      <c r="E32" s="89">
        <f t="shared" ref="E32" si="2">C32/D32*100</f>
        <v>92.456174906440808</v>
      </c>
    </row>
    <row r="33" spans="1:5" ht="18.75" x14ac:dyDescent="0.2">
      <c r="A33" s="144" t="s">
        <v>206</v>
      </c>
      <c r="B33" s="8" t="s">
        <v>18</v>
      </c>
      <c r="C33" s="198">
        <v>80.5</v>
      </c>
      <c r="D33" s="199">
        <v>108</v>
      </c>
      <c r="E33" s="15"/>
    </row>
    <row r="34" spans="1:5" ht="18.75" x14ac:dyDescent="0.2">
      <c r="A34" s="83" t="s">
        <v>125</v>
      </c>
      <c r="B34" s="38"/>
      <c r="C34" s="199"/>
      <c r="D34" s="82"/>
      <c r="E34" s="82"/>
    </row>
    <row r="35" spans="1:5" ht="37.5" x14ac:dyDescent="0.2">
      <c r="A35" s="78" t="s">
        <v>24</v>
      </c>
      <c r="B35" s="8" t="s">
        <v>12</v>
      </c>
      <c r="C35" s="200"/>
      <c r="D35" s="77"/>
      <c r="E35" s="77"/>
    </row>
    <row r="36" spans="1:5" ht="18.75" x14ac:dyDescent="0.2">
      <c r="A36" s="78" t="s">
        <v>176</v>
      </c>
      <c r="B36" s="8" t="s">
        <v>18</v>
      </c>
      <c r="C36" s="200"/>
      <c r="D36" s="77"/>
      <c r="E36" s="15"/>
    </row>
    <row r="37" spans="1:5" ht="18.75" x14ac:dyDescent="0.2">
      <c r="A37" s="83" t="s">
        <v>126</v>
      </c>
      <c r="B37" s="38"/>
      <c r="C37" s="199"/>
      <c r="D37" s="82"/>
      <c r="E37" s="82"/>
    </row>
    <row r="38" spans="1:5" ht="37.5" x14ac:dyDescent="0.2">
      <c r="A38" s="79" t="s">
        <v>24</v>
      </c>
      <c r="B38" s="8" t="s">
        <v>12</v>
      </c>
      <c r="C38" s="205">
        <v>30.3</v>
      </c>
      <c r="D38" s="205">
        <v>35.4</v>
      </c>
      <c r="E38" s="89">
        <f t="shared" ref="E38" si="3">C38/D38*100</f>
        <v>85.593220338983059</v>
      </c>
    </row>
    <row r="39" spans="1:5" ht="18.75" x14ac:dyDescent="0.2">
      <c r="A39" s="78" t="s">
        <v>176</v>
      </c>
      <c r="B39" s="8" t="s">
        <v>18</v>
      </c>
      <c r="C39" s="202">
        <v>85.5</v>
      </c>
      <c r="D39" s="77">
        <v>110.45</v>
      </c>
      <c r="E39" s="15"/>
    </row>
    <row r="40" spans="1:5" ht="37.5" x14ac:dyDescent="0.2">
      <c r="A40" s="83" t="s">
        <v>127</v>
      </c>
      <c r="B40" s="38"/>
      <c r="C40" s="198"/>
      <c r="D40" s="82"/>
      <c r="E40" s="82"/>
    </row>
    <row r="41" spans="1:5" ht="37.5" x14ac:dyDescent="0.2">
      <c r="A41" s="79" t="s">
        <v>109</v>
      </c>
      <c r="B41" s="8" t="s">
        <v>12</v>
      </c>
      <c r="C41" s="205">
        <v>356.5</v>
      </c>
      <c r="D41" s="205">
        <v>354.7</v>
      </c>
      <c r="E41" s="89">
        <f t="shared" ref="E41:E43" si="4">C41/D41*100</f>
        <v>100.50747110234002</v>
      </c>
    </row>
    <row r="42" spans="1:5" ht="18.75" x14ac:dyDescent="0.2">
      <c r="A42" s="81" t="s">
        <v>176</v>
      </c>
      <c r="B42" s="10" t="s">
        <v>18</v>
      </c>
      <c r="C42" s="203">
        <v>98.7</v>
      </c>
      <c r="D42" s="187">
        <v>105.62</v>
      </c>
      <c r="E42" s="15"/>
    </row>
    <row r="43" spans="1:5" ht="56.25" x14ac:dyDescent="0.2">
      <c r="A43" s="83" t="s">
        <v>169</v>
      </c>
      <c r="B43" s="38"/>
      <c r="C43" s="205">
        <v>82.5</v>
      </c>
      <c r="D43" s="206">
        <v>117.6</v>
      </c>
      <c r="E43" s="89">
        <f t="shared" si="4"/>
        <v>70.153061224489804</v>
      </c>
    </row>
    <row r="44" spans="1:5" ht="37.5" x14ac:dyDescent="0.2">
      <c r="A44" s="79" t="s">
        <v>109</v>
      </c>
      <c r="B44" s="8" t="s">
        <v>12</v>
      </c>
      <c r="C44" s="201">
        <v>70</v>
      </c>
      <c r="D44" s="195">
        <v>74.349999999999994</v>
      </c>
      <c r="E44" s="15"/>
    </row>
    <row r="45" spans="1:5" ht="37.5" x14ac:dyDescent="0.2">
      <c r="A45" s="86" t="s">
        <v>202</v>
      </c>
      <c r="B45" s="87"/>
      <c r="C45" s="186"/>
      <c r="D45" s="186"/>
      <c r="E45" s="11"/>
    </row>
    <row r="46" spans="1:5" ht="18.75" x14ac:dyDescent="0.2">
      <c r="A46" s="21" t="s">
        <v>25</v>
      </c>
      <c r="B46" s="17" t="s">
        <v>12</v>
      </c>
      <c r="C46" s="189"/>
      <c r="D46" s="189"/>
      <c r="E46" s="9"/>
    </row>
    <row r="47" spans="1:5" ht="18.75" x14ac:dyDescent="0.2">
      <c r="A47" s="22" t="s">
        <v>201</v>
      </c>
      <c r="B47" s="23" t="s">
        <v>18</v>
      </c>
      <c r="C47" s="191"/>
      <c r="D47" s="191"/>
      <c r="E47" s="24"/>
    </row>
    <row r="48" spans="1:5" ht="18.75" x14ac:dyDescent="0.2">
      <c r="A48" s="25" t="s">
        <v>203</v>
      </c>
      <c r="B48" s="26"/>
      <c r="C48" s="82"/>
      <c r="D48" s="82"/>
      <c r="E48" s="5"/>
    </row>
    <row r="49" spans="1:5" ht="18.75" x14ac:dyDescent="0.2">
      <c r="A49" s="27" t="s">
        <v>26</v>
      </c>
      <c r="B49" s="8" t="s">
        <v>12</v>
      </c>
      <c r="C49" s="77">
        <v>63.8</v>
      </c>
      <c r="D49" s="77">
        <v>53.4</v>
      </c>
      <c r="E49" s="89">
        <f t="shared" ref="E49:E50" si="5">C49/D49*100</f>
        <v>119.47565543071161</v>
      </c>
    </row>
    <row r="50" spans="1:5" ht="18.75" x14ac:dyDescent="0.2">
      <c r="A50" s="27" t="s">
        <v>27</v>
      </c>
      <c r="B50" s="8" t="s">
        <v>28</v>
      </c>
      <c r="C50" s="77">
        <v>1596</v>
      </c>
      <c r="D50" s="77">
        <v>1391.5</v>
      </c>
      <c r="E50" s="89">
        <f t="shared" si="5"/>
        <v>114.69637082285304</v>
      </c>
    </row>
    <row r="51" spans="1:5" ht="18.75" x14ac:dyDescent="0.2">
      <c r="A51" s="28" t="s">
        <v>29</v>
      </c>
      <c r="B51" s="23" t="s">
        <v>28</v>
      </c>
      <c r="C51" s="196">
        <f>C50/C81/1000</f>
        <v>3.866372731897575E-5</v>
      </c>
      <c r="D51" s="196">
        <f>D50/D81/1000</f>
        <v>3.3417387127761768E-5</v>
      </c>
      <c r="E51" s="29"/>
    </row>
    <row r="52" spans="1:5" ht="18.75" x14ac:dyDescent="0.2">
      <c r="A52" s="149" t="s">
        <v>204</v>
      </c>
      <c r="B52" s="19"/>
      <c r="C52" s="189"/>
      <c r="D52" s="189"/>
      <c r="E52" s="5"/>
    </row>
    <row r="53" spans="1:5" ht="18.75" x14ac:dyDescent="0.25">
      <c r="A53" s="150" t="s">
        <v>30</v>
      </c>
      <c r="B53" s="8" t="s">
        <v>31</v>
      </c>
      <c r="C53" s="210">
        <v>3837.5830000000001</v>
      </c>
      <c r="D53" s="211">
        <v>11465</v>
      </c>
      <c r="E53" s="89">
        <f t="shared" ref="E53" si="6">C53/D53*100</f>
        <v>33.472158744003487</v>
      </c>
    </row>
    <row r="54" spans="1:5" ht="18.75" x14ac:dyDescent="0.2">
      <c r="A54" s="151" t="s">
        <v>32</v>
      </c>
      <c r="B54" s="17" t="s">
        <v>33</v>
      </c>
      <c r="C54" s="189">
        <v>13025</v>
      </c>
      <c r="D54" s="189">
        <v>13638</v>
      </c>
      <c r="E54" s="89">
        <f t="shared" ref="E54:E56" si="7">C54/D54*100</f>
        <v>95.505206041941634</v>
      </c>
    </row>
    <row r="55" spans="1:5" ht="37.5" x14ac:dyDescent="0.2">
      <c r="A55" s="25" t="s">
        <v>175</v>
      </c>
      <c r="B55" s="26"/>
      <c r="C55" s="82"/>
      <c r="D55" s="82"/>
      <c r="E55" s="5"/>
    </row>
    <row r="56" spans="1:5" ht="18.75" x14ac:dyDescent="0.2">
      <c r="A56" s="27" t="s">
        <v>34</v>
      </c>
      <c r="B56" s="8" t="s">
        <v>12</v>
      </c>
      <c r="C56" s="77">
        <v>3846.5230000000001</v>
      </c>
      <c r="D56" s="77">
        <v>3473.7040000000002</v>
      </c>
      <c r="E56" s="89">
        <f t="shared" si="7"/>
        <v>110.73260703848111</v>
      </c>
    </row>
    <row r="57" spans="1:5" ht="18.75" x14ac:dyDescent="0.2">
      <c r="A57" s="28" t="s">
        <v>35</v>
      </c>
      <c r="B57" s="23" t="s">
        <v>18</v>
      </c>
      <c r="C57" s="191">
        <v>104</v>
      </c>
      <c r="D57" s="191">
        <v>104.3</v>
      </c>
      <c r="E57" s="24"/>
    </row>
    <row r="58" spans="1:5" ht="18.75" x14ac:dyDescent="0.2">
      <c r="A58" s="25" t="s">
        <v>36</v>
      </c>
      <c r="B58" s="26"/>
      <c r="C58" s="82"/>
      <c r="D58" s="82"/>
      <c r="E58" s="5"/>
    </row>
    <row r="59" spans="1:5" ht="18.75" x14ac:dyDescent="0.2">
      <c r="A59" s="27" t="s">
        <v>37</v>
      </c>
      <c r="B59" s="8" t="s">
        <v>38</v>
      </c>
      <c r="C59" s="77">
        <v>289</v>
      </c>
      <c r="D59" s="77">
        <v>296</v>
      </c>
      <c r="E59" s="89">
        <f t="shared" ref="E59:E61" si="8">C59/D59*100</f>
        <v>97.63513513513513</v>
      </c>
    </row>
    <row r="60" spans="1:5" ht="37.5" x14ac:dyDescent="0.2">
      <c r="A60" s="28" t="s">
        <v>39</v>
      </c>
      <c r="B60" s="23" t="s">
        <v>18</v>
      </c>
      <c r="C60" s="191">
        <v>50</v>
      </c>
      <c r="D60" s="191">
        <v>51</v>
      </c>
      <c r="E60" s="24"/>
    </row>
    <row r="61" spans="1:5" ht="19.5" x14ac:dyDescent="0.2">
      <c r="A61" s="3" t="s">
        <v>128</v>
      </c>
      <c r="B61" s="17" t="s">
        <v>15</v>
      </c>
      <c r="C61" s="207">
        <v>1096878</v>
      </c>
      <c r="D61" s="207">
        <v>435637</v>
      </c>
      <c r="E61" s="89">
        <f t="shared" si="8"/>
        <v>251.78715306551095</v>
      </c>
    </row>
    <row r="62" spans="1:5" ht="18.75" x14ac:dyDescent="0.2">
      <c r="A62" s="30" t="s">
        <v>40</v>
      </c>
      <c r="B62" s="31" t="s">
        <v>15</v>
      </c>
      <c r="C62" s="191">
        <v>53615</v>
      </c>
      <c r="D62" s="191">
        <v>49854</v>
      </c>
      <c r="E62" s="18"/>
    </row>
    <row r="63" spans="1:5" ht="18.75" x14ac:dyDescent="0.2">
      <c r="A63" s="222" t="s">
        <v>209</v>
      </c>
      <c r="B63" s="220"/>
      <c r="C63" s="220"/>
      <c r="D63" s="220"/>
      <c r="E63" s="221"/>
    </row>
    <row r="64" spans="1:5" ht="78" x14ac:dyDescent="0.2">
      <c r="A64" s="3" t="s">
        <v>41</v>
      </c>
      <c r="B64" s="17" t="s">
        <v>52</v>
      </c>
      <c r="C64" s="32"/>
      <c r="D64" s="32"/>
      <c r="E64" s="6"/>
    </row>
    <row r="65" spans="1:5" ht="19.5" x14ac:dyDescent="0.2">
      <c r="A65" s="14" t="s">
        <v>42</v>
      </c>
      <c r="B65" s="33"/>
      <c r="C65" s="34"/>
      <c r="D65" s="34"/>
      <c r="E65" s="34"/>
    </row>
    <row r="66" spans="1:5" ht="18.75" x14ac:dyDescent="0.2">
      <c r="A66" s="35" t="s">
        <v>43</v>
      </c>
      <c r="B66" s="10" t="s">
        <v>44</v>
      </c>
      <c r="C66" s="34"/>
      <c r="D66" s="34"/>
      <c r="E66" s="12"/>
    </row>
    <row r="67" spans="1:5" ht="18.75" x14ac:dyDescent="0.2">
      <c r="A67" s="34" t="s">
        <v>45</v>
      </c>
      <c r="B67" s="10" t="s">
        <v>18</v>
      </c>
      <c r="C67" s="34"/>
      <c r="D67" s="34"/>
      <c r="E67" s="15"/>
    </row>
    <row r="68" spans="1:5" ht="18.75" x14ac:dyDescent="0.2">
      <c r="A68" s="35" t="s">
        <v>46</v>
      </c>
      <c r="B68" s="10" t="s">
        <v>44</v>
      </c>
      <c r="C68" s="34"/>
      <c r="D68" s="34"/>
      <c r="E68" s="12"/>
    </row>
    <row r="69" spans="1:5" ht="37.5" x14ac:dyDescent="0.2">
      <c r="A69" s="35" t="s">
        <v>47</v>
      </c>
      <c r="B69" s="10" t="s">
        <v>18</v>
      </c>
      <c r="C69" s="34"/>
      <c r="D69" s="34"/>
      <c r="E69" s="15"/>
    </row>
    <row r="70" spans="1:5" ht="19.5" x14ac:dyDescent="0.2">
      <c r="A70" s="14" t="s">
        <v>48</v>
      </c>
      <c r="B70" s="10"/>
      <c r="C70" s="34"/>
      <c r="D70" s="34"/>
      <c r="E70" s="34"/>
    </row>
    <row r="71" spans="1:5" ht="18.75" x14ac:dyDescent="0.2">
      <c r="A71" s="35" t="s">
        <v>49</v>
      </c>
      <c r="B71" s="10" t="s">
        <v>44</v>
      </c>
      <c r="C71" s="34"/>
      <c r="D71" s="34"/>
      <c r="E71" s="12"/>
    </row>
    <row r="72" spans="1:5" ht="18.75" x14ac:dyDescent="0.2">
      <c r="A72" s="34" t="s">
        <v>45</v>
      </c>
      <c r="B72" s="10" t="s">
        <v>18</v>
      </c>
      <c r="C72" s="34"/>
      <c r="D72" s="34"/>
      <c r="E72" s="15"/>
    </row>
    <row r="73" spans="1:5" ht="18.75" x14ac:dyDescent="0.2">
      <c r="A73" s="35" t="s">
        <v>50</v>
      </c>
      <c r="B73" s="10" t="s">
        <v>44</v>
      </c>
      <c r="C73" s="34"/>
      <c r="D73" s="34"/>
      <c r="E73" s="12"/>
    </row>
    <row r="74" spans="1:5" ht="18.75" x14ac:dyDescent="0.2">
      <c r="A74" s="34" t="s">
        <v>45</v>
      </c>
      <c r="B74" s="10" t="s">
        <v>18</v>
      </c>
      <c r="C74" s="34"/>
      <c r="D74" s="34"/>
      <c r="E74" s="15"/>
    </row>
    <row r="75" spans="1:5" ht="18.75" x14ac:dyDescent="0.2">
      <c r="A75" s="35" t="s">
        <v>51</v>
      </c>
      <c r="B75" s="10" t="s">
        <v>44</v>
      </c>
      <c r="C75" s="34"/>
      <c r="D75" s="34"/>
      <c r="E75" s="12"/>
    </row>
    <row r="76" spans="1:5" ht="18.75" x14ac:dyDescent="0.2">
      <c r="A76" s="34" t="s">
        <v>45</v>
      </c>
      <c r="B76" s="10" t="s">
        <v>18</v>
      </c>
      <c r="C76" s="34"/>
      <c r="D76" s="34"/>
      <c r="E76" s="15"/>
    </row>
    <row r="77" spans="1:5" ht="39" x14ac:dyDescent="0.2">
      <c r="A77" s="16" t="s">
        <v>118</v>
      </c>
      <c r="B77" s="10" t="s">
        <v>52</v>
      </c>
      <c r="C77" s="34"/>
      <c r="D77" s="34"/>
      <c r="E77" s="12"/>
    </row>
    <row r="78" spans="1:5" ht="39" x14ac:dyDescent="0.2">
      <c r="A78" s="16" t="s">
        <v>53</v>
      </c>
      <c r="B78" s="10" t="s">
        <v>18</v>
      </c>
      <c r="C78" s="34"/>
      <c r="D78" s="34"/>
      <c r="E78" s="15"/>
    </row>
    <row r="79" spans="1:5" ht="39" x14ac:dyDescent="0.2">
      <c r="A79" s="16" t="s">
        <v>54</v>
      </c>
      <c r="B79" s="31" t="s">
        <v>18</v>
      </c>
      <c r="C79" s="36"/>
      <c r="D79" s="36"/>
      <c r="E79" s="37"/>
    </row>
    <row r="80" spans="1:5" ht="18.75" x14ac:dyDescent="0.2">
      <c r="A80" s="217" t="s">
        <v>208</v>
      </c>
      <c r="B80" s="218"/>
      <c r="C80" s="218"/>
      <c r="D80" s="218"/>
      <c r="E80" s="219"/>
    </row>
    <row r="81" spans="1:5" ht="19.5" x14ac:dyDescent="0.2">
      <c r="A81" s="91" t="s">
        <v>63</v>
      </c>
      <c r="B81" s="4" t="s">
        <v>64</v>
      </c>
      <c r="C81" s="5">
        <v>41279</v>
      </c>
      <c r="D81" s="5">
        <v>41640</v>
      </c>
      <c r="E81" s="6"/>
    </row>
    <row r="82" spans="1:5" ht="19.5" x14ac:dyDescent="0.2">
      <c r="A82" s="3" t="s">
        <v>55</v>
      </c>
      <c r="B82" s="17" t="s">
        <v>44</v>
      </c>
      <c r="C82" s="20"/>
      <c r="D82" s="20"/>
      <c r="E82" s="9"/>
    </row>
    <row r="83" spans="1:5" ht="19.5" x14ac:dyDescent="0.2">
      <c r="A83" s="14" t="s">
        <v>56</v>
      </c>
      <c r="B83" s="10" t="s">
        <v>44</v>
      </c>
      <c r="C83" s="11"/>
      <c r="D83" s="11"/>
      <c r="E83" s="12"/>
    </row>
    <row r="84" spans="1:5" ht="18.75" x14ac:dyDescent="0.2">
      <c r="A84" s="35" t="s">
        <v>57</v>
      </c>
      <c r="B84" s="10" t="s">
        <v>44</v>
      </c>
      <c r="C84" s="11"/>
      <c r="D84" s="11"/>
      <c r="E84" s="12"/>
    </row>
    <row r="85" spans="1:5" ht="19.5" x14ac:dyDescent="0.2">
      <c r="A85" s="14" t="s">
        <v>58</v>
      </c>
      <c r="B85" s="10" t="s">
        <v>44</v>
      </c>
      <c r="C85" s="11"/>
      <c r="D85" s="11"/>
      <c r="E85" s="12"/>
    </row>
    <row r="86" spans="1:5" ht="19.5" x14ac:dyDescent="0.2">
      <c r="A86" s="14" t="s">
        <v>59</v>
      </c>
      <c r="B86" s="10" t="s">
        <v>44</v>
      </c>
      <c r="C86" s="11"/>
      <c r="D86" s="11"/>
      <c r="E86" s="12"/>
    </row>
    <row r="87" spans="1:5" ht="18.75" x14ac:dyDescent="0.2">
      <c r="A87" s="76" t="s">
        <v>60</v>
      </c>
      <c r="B87" s="84" t="s">
        <v>44</v>
      </c>
      <c r="C87" s="11"/>
      <c r="D87" s="11"/>
      <c r="E87" s="12"/>
    </row>
    <row r="88" spans="1:5" ht="58.5" x14ac:dyDescent="0.2">
      <c r="A88" s="14" t="s">
        <v>61</v>
      </c>
      <c r="B88" s="10" t="s">
        <v>18</v>
      </c>
      <c r="C88" s="11"/>
      <c r="D88" s="11"/>
      <c r="E88" s="15"/>
    </row>
    <row r="89" spans="1:5" ht="37.5" x14ac:dyDescent="0.2">
      <c r="A89" s="76" t="s">
        <v>170</v>
      </c>
      <c r="B89" s="10" t="s">
        <v>18</v>
      </c>
      <c r="C89" s="11"/>
      <c r="D89" s="11"/>
      <c r="E89" s="15"/>
    </row>
    <row r="90" spans="1:5" ht="37.5" x14ac:dyDescent="0.2">
      <c r="A90" s="76" t="s">
        <v>198</v>
      </c>
      <c r="B90" s="10" t="s">
        <v>18</v>
      </c>
      <c r="C90" s="11"/>
      <c r="D90" s="11"/>
      <c r="E90" s="15"/>
    </row>
    <row r="91" spans="1:5" ht="18.75" x14ac:dyDescent="0.2">
      <c r="A91" s="76" t="s">
        <v>171</v>
      </c>
      <c r="B91" s="10" t="s">
        <v>18</v>
      </c>
      <c r="C91" s="11"/>
      <c r="D91" s="11"/>
      <c r="E91" s="15"/>
    </row>
    <row r="92" spans="1:5" ht="18.75" x14ac:dyDescent="0.2">
      <c r="A92" s="35" t="s">
        <v>172</v>
      </c>
      <c r="B92" s="10" t="s">
        <v>18</v>
      </c>
      <c r="C92" s="11"/>
      <c r="D92" s="11"/>
      <c r="E92" s="15"/>
    </row>
    <row r="93" spans="1:5" ht="18.75" x14ac:dyDescent="0.2">
      <c r="A93" s="90" t="s">
        <v>101</v>
      </c>
      <c r="B93" s="10" t="s">
        <v>18</v>
      </c>
      <c r="C93" s="11"/>
      <c r="D93" s="11"/>
      <c r="E93" s="15"/>
    </row>
    <row r="94" spans="1:5" ht="18.75" x14ac:dyDescent="0.2">
      <c r="A94" s="90" t="s">
        <v>102</v>
      </c>
      <c r="B94" s="10" t="s">
        <v>18</v>
      </c>
      <c r="C94" s="11"/>
      <c r="D94" s="11"/>
      <c r="E94" s="15"/>
    </row>
    <row r="95" spans="1:5" ht="37.5" x14ac:dyDescent="0.2">
      <c r="A95" s="76" t="s">
        <v>173</v>
      </c>
      <c r="B95" s="10" t="s">
        <v>18</v>
      </c>
      <c r="C95" s="11"/>
      <c r="D95" s="11"/>
      <c r="E95" s="15"/>
    </row>
    <row r="96" spans="1:5" ht="56.25" x14ac:dyDescent="0.2">
      <c r="A96" s="76" t="s">
        <v>174</v>
      </c>
      <c r="B96" s="10" t="s">
        <v>18</v>
      </c>
      <c r="C96" s="11"/>
      <c r="D96" s="11"/>
      <c r="E96" s="15"/>
    </row>
    <row r="97" spans="1:5" ht="18.75" x14ac:dyDescent="0.2">
      <c r="A97" s="90" t="s">
        <v>108</v>
      </c>
      <c r="B97" s="10" t="s">
        <v>18</v>
      </c>
      <c r="C97" s="11"/>
      <c r="D97" s="11"/>
      <c r="E97" s="15"/>
    </row>
    <row r="98" spans="1:5" ht="37.5" x14ac:dyDescent="0.2">
      <c r="A98" s="35" t="s">
        <v>175</v>
      </c>
      <c r="B98" s="8" t="s">
        <v>18</v>
      </c>
      <c r="C98" s="11"/>
      <c r="D98" s="11"/>
      <c r="E98" s="15"/>
    </row>
    <row r="99" spans="1:5" ht="18.75" x14ac:dyDescent="0.2">
      <c r="A99" s="35" t="s">
        <v>221</v>
      </c>
      <c r="B99" s="8" t="s">
        <v>18</v>
      </c>
      <c r="C99" s="20"/>
      <c r="D99" s="20"/>
      <c r="E99" s="37"/>
    </row>
    <row r="100" spans="1:5" ht="18.75" x14ac:dyDescent="0.2">
      <c r="A100" s="35" t="s">
        <v>223</v>
      </c>
      <c r="B100" s="8" t="s">
        <v>18</v>
      </c>
      <c r="C100" s="20"/>
      <c r="D100" s="20"/>
      <c r="E100" s="37"/>
    </row>
    <row r="101" spans="1:5" ht="18.75" x14ac:dyDescent="0.2">
      <c r="A101" s="90" t="s">
        <v>106</v>
      </c>
      <c r="B101" s="8" t="s">
        <v>18</v>
      </c>
      <c r="C101" s="20"/>
      <c r="D101" s="20"/>
      <c r="E101" s="37"/>
    </row>
    <row r="102" spans="1:5" ht="75" x14ac:dyDescent="0.2">
      <c r="A102" s="85" t="s">
        <v>119</v>
      </c>
      <c r="B102" s="31" t="s">
        <v>18</v>
      </c>
      <c r="C102" s="20"/>
      <c r="D102" s="20"/>
      <c r="E102" s="37"/>
    </row>
    <row r="103" spans="1:5" ht="18.75" x14ac:dyDescent="0.2">
      <c r="A103" s="217" t="s">
        <v>62</v>
      </c>
      <c r="B103" s="218"/>
      <c r="C103" s="218"/>
      <c r="D103" s="218"/>
      <c r="E103" s="219"/>
    </row>
    <row r="104" spans="1:5" ht="19.5" x14ac:dyDescent="0.2">
      <c r="A104" s="14" t="s">
        <v>65</v>
      </c>
      <c r="B104" s="10" t="s">
        <v>64</v>
      </c>
      <c r="C104" s="183">
        <f>SUM(C107:C121)</f>
        <v>12.509</v>
      </c>
      <c r="D104" s="183">
        <f>SUM(D107:D121)</f>
        <v>13.479999999999999</v>
      </c>
      <c r="E104" s="89">
        <f t="shared" ref="E104:E147" si="9">C104/D104*100</f>
        <v>92.796735905044528</v>
      </c>
    </row>
    <row r="105" spans="1:5" ht="19.5" x14ac:dyDescent="0.2">
      <c r="A105" s="3" t="s">
        <v>66</v>
      </c>
      <c r="B105" s="40"/>
      <c r="C105" s="184"/>
      <c r="D105" s="184"/>
      <c r="E105" s="89"/>
    </row>
    <row r="106" spans="1:5" ht="37.5" x14ac:dyDescent="0.2">
      <c r="A106" s="76" t="s">
        <v>170</v>
      </c>
      <c r="B106" s="8" t="s">
        <v>64</v>
      </c>
      <c r="C106" s="183">
        <f>SUM(C107:C108)</f>
        <v>0.44999999999999996</v>
      </c>
      <c r="D106" s="183">
        <f>SUM(D107:D108)</f>
        <v>0.45999999999999996</v>
      </c>
      <c r="E106" s="89">
        <f t="shared" si="9"/>
        <v>97.826086956521735</v>
      </c>
    </row>
    <row r="107" spans="1:5" ht="37.5" x14ac:dyDescent="0.2">
      <c r="A107" s="76" t="s">
        <v>198</v>
      </c>
      <c r="B107" s="8" t="s">
        <v>64</v>
      </c>
      <c r="C107" s="183">
        <v>0.1</v>
      </c>
      <c r="D107" s="183">
        <v>0.1</v>
      </c>
      <c r="E107" s="89"/>
    </row>
    <row r="108" spans="1:5" ht="18.75" x14ac:dyDescent="0.2">
      <c r="A108" s="76" t="s">
        <v>171</v>
      </c>
      <c r="B108" s="10" t="s">
        <v>64</v>
      </c>
      <c r="C108" s="185">
        <v>0.35</v>
      </c>
      <c r="D108" s="185">
        <v>0.36</v>
      </c>
      <c r="E108" s="89"/>
    </row>
    <row r="109" spans="1:5" ht="18.75" x14ac:dyDescent="0.2">
      <c r="A109" s="35" t="s">
        <v>172</v>
      </c>
      <c r="B109" s="10" t="s">
        <v>64</v>
      </c>
      <c r="C109" s="185"/>
      <c r="D109" s="185"/>
      <c r="E109" s="89"/>
    </row>
    <row r="110" spans="1:5" ht="18.75" x14ac:dyDescent="0.2">
      <c r="A110" s="90" t="s">
        <v>101</v>
      </c>
      <c r="B110" s="10" t="s">
        <v>64</v>
      </c>
      <c r="C110" s="185"/>
      <c r="D110" s="185"/>
      <c r="E110" s="89"/>
    </row>
    <row r="111" spans="1:5" ht="18.75" x14ac:dyDescent="0.2">
      <c r="A111" s="90" t="s">
        <v>102</v>
      </c>
      <c r="B111" s="10" t="s">
        <v>64</v>
      </c>
      <c r="C111" s="185">
        <v>0.36299999999999999</v>
      </c>
      <c r="D111" s="185">
        <v>0.35</v>
      </c>
      <c r="E111" s="89">
        <f t="shared" si="9"/>
        <v>103.71428571428571</v>
      </c>
    </row>
    <row r="112" spans="1:5" ht="37.5" x14ac:dyDescent="0.2">
      <c r="A112" s="76" t="s">
        <v>173</v>
      </c>
      <c r="B112" s="10" t="s">
        <v>64</v>
      </c>
      <c r="C112" s="184">
        <v>0.91300000000000003</v>
      </c>
      <c r="D112" s="184">
        <v>0.996</v>
      </c>
      <c r="E112" s="89">
        <f t="shared" si="9"/>
        <v>91.666666666666671</v>
      </c>
    </row>
    <row r="113" spans="1:5" ht="56.25" x14ac:dyDescent="0.2">
      <c r="A113" s="76" t="s">
        <v>174</v>
      </c>
      <c r="B113" s="10" t="s">
        <v>64</v>
      </c>
      <c r="C113" s="184">
        <v>0.106</v>
      </c>
      <c r="D113" s="184">
        <v>0.1</v>
      </c>
      <c r="E113" s="89">
        <f t="shared" si="9"/>
        <v>105.99999999999999</v>
      </c>
    </row>
    <row r="114" spans="1:5" ht="18.75" x14ac:dyDescent="0.2">
      <c r="A114" s="90" t="s">
        <v>108</v>
      </c>
      <c r="B114" s="10" t="s">
        <v>64</v>
      </c>
      <c r="C114" s="184">
        <v>0.378</v>
      </c>
      <c r="D114" s="184">
        <v>0.35099999999999998</v>
      </c>
      <c r="E114" s="89">
        <f t="shared" si="9"/>
        <v>107.69230769230771</v>
      </c>
    </row>
    <row r="115" spans="1:5" ht="37.5" x14ac:dyDescent="0.2">
      <c r="A115" s="35" t="s">
        <v>175</v>
      </c>
      <c r="B115" s="10" t="s">
        <v>64</v>
      </c>
      <c r="C115" s="184">
        <v>1.5</v>
      </c>
      <c r="D115" s="184">
        <v>2.59</v>
      </c>
      <c r="E115" s="89">
        <f t="shared" si="9"/>
        <v>57.915057915057922</v>
      </c>
    </row>
    <row r="116" spans="1:5" ht="18.75" x14ac:dyDescent="0.2">
      <c r="A116" s="35" t="s">
        <v>221</v>
      </c>
      <c r="B116" s="10" t="s">
        <v>64</v>
      </c>
      <c r="C116" s="184">
        <v>0.91600000000000004</v>
      </c>
      <c r="D116" s="184">
        <v>0.83699999999999997</v>
      </c>
      <c r="E116" s="89">
        <f t="shared" si="9"/>
        <v>109.43847072879332</v>
      </c>
    </row>
    <row r="117" spans="1:5" ht="18.75" x14ac:dyDescent="0.2">
      <c r="A117" s="35" t="s">
        <v>223</v>
      </c>
      <c r="B117" s="10" t="s">
        <v>64</v>
      </c>
      <c r="C117" s="184">
        <v>0.113</v>
      </c>
      <c r="D117" s="184">
        <v>0.10100000000000001</v>
      </c>
      <c r="E117" s="89">
        <f t="shared" si="9"/>
        <v>111.88118811881186</v>
      </c>
    </row>
    <row r="118" spans="1:5" ht="37.5" x14ac:dyDescent="0.2">
      <c r="A118" s="35" t="s">
        <v>100</v>
      </c>
      <c r="B118" s="10" t="s">
        <v>64</v>
      </c>
      <c r="C118" s="184">
        <v>1.44</v>
      </c>
      <c r="D118" s="184">
        <v>1.417</v>
      </c>
      <c r="E118" s="89">
        <f t="shared" si="9"/>
        <v>101.62314749470711</v>
      </c>
    </row>
    <row r="119" spans="1:5" ht="18.75" x14ac:dyDescent="0.3">
      <c r="A119" s="13" t="s">
        <v>103</v>
      </c>
      <c r="B119" s="10" t="s">
        <v>64</v>
      </c>
      <c r="C119" s="184">
        <v>1.87</v>
      </c>
      <c r="D119" s="184">
        <v>1.837</v>
      </c>
      <c r="E119" s="89">
        <f t="shared" si="9"/>
        <v>101.79640718562875</v>
      </c>
    </row>
    <row r="120" spans="1:5" ht="18.75" x14ac:dyDescent="0.3">
      <c r="A120" s="13" t="s">
        <v>104</v>
      </c>
      <c r="B120" s="10" t="s">
        <v>64</v>
      </c>
      <c r="C120" s="184">
        <v>1.81</v>
      </c>
      <c r="D120" s="184">
        <v>1.841</v>
      </c>
      <c r="E120" s="89">
        <f t="shared" si="9"/>
        <v>98.316132536664853</v>
      </c>
    </row>
    <row r="121" spans="1:5" ht="18.75" x14ac:dyDescent="0.3">
      <c r="A121" s="13" t="s">
        <v>106</v>
      </c>
      <c r="B121" s="8" t="s">
        <v>64</v>
      </c>
      <c r="C121" s="184">
        <v>2.65</v>
      </c>
      <c r="D121" s="184">
        <v>2.6</v>
      </c>
      <c r="E121" s="89">
        <f t="shared" si="9"/>
        <v>101.92307692307692</v>
      </c>
    </row>
    <row r="122" spans="1:5" ht="75" x14ac:dyDescent="0.3">
      <c r="A122" s="63" t="s">
        <v>117</v>
      </c>
      <c r="B122" s="8" t="s">
        <v>64</v>
      </c>
      <c r="C122" s="184">
        <v>0.31</v>
      </c>
      <c r="D122" s="184">
        <f>SUM(D124:D127)</f>
        <v>0.32500000000000001</v>
      </c>
      <c r="E122" s="89">
        <f t="shared" si="9"/>
        <v>95.384615384615373</v>
      </c>
    </row>
    <row r="123" spans="1:5" ht="18.75" x14ac:dyDescent="0.3">
      <c r="A123" s="64" t="s">
        <v>105</v>
      </c>
      <c r="B123" s="40"/>
      <c r="C123" s="186"/>
      <c r="D123" s="186"/>
      <c r="E123" s="89"/>
    </row>
    <row r="124" spans="1:5" ht="37.5" x14ac:dyDescent="0.2">
      <c r="A124" s="35" t="s">
        <v>247</v>
      </c>
      <c r="B124" s="10" t="s">
        <v>64</v>
      </c>
      <c r="C124" s="184">
        <v>0.184</v>
      </c>
      <c r="D124" s="184">
        <v>0.1</v>
      </c>
      <c r="E124" s="89">
        <f t="shared" si="9"/>
        <v>184</v>
      </c>
    </row>
    <row r="125" spans="1:5" ht="18.75" x14ac:dyDescent="0.3">
      <c r="A125" s="13" t="s">
        <v>224</v>
      </c>
      <c r="B125" s="10" t="s">
        <v>64</v>
      </c>
      <c r="C125" s="184">
        <v>8.5000000000000006E-2</v>
      </c>
      <c r="D125" s="184">
        <v>0.1</v>
      </c>
      <c r="E125" s="89">
        <f t="shared" si="9"/>
        <v>85</v>
      </c>
    </row>
    <row r="126" spans="1:5" ht="18.75" x14ac:dyDescent="0.3">
      <c r="A126" s="65" t="s">
        <v>129</v>
      </c>
      <c r="B126" s="10" t="s">
        <v>64</v>
      </c>
      <c r="C126" s="186"/>
      <c r="D126" s="186"/>
      <c r="E126" s="89"/>
    </row>
    <row r="127" spans="1:5" ht="18.75" x14ac:dyDescent="0.3">
      <c r="A127" s="13" t="s">
        <v>107</v>
      </c>
      <c r="B127" s="8" t="s">
        <v>44</v>
      </c>
      <c r="C127" s="184">
        <v>0.125</v>
      </c>
      <c r="D127" s="184">
        <v>0.125</v>
      </c>
      <c r="E127" s="89">
        <f t="shared" si="9"/>
        <v>100</v>
      </c>
    </row>
    <row r="128" spans="1:5" ht="39" x14ac:dyDescent="0.2">
      <c r="A128" s="88" t="s">
        <v>67</v>
      </c>
      <c r="B128" s="8" t="s">
        <v>18</v>
      </c>
      <c r="C128" s="77">
        <v>2.65</v>
      </c>
      <c r="D128" s="77">
        <v>2.8</v>
      </c>
      <c r="E128" s="37"/>
    </row>
    <row r="129" spans="1:5" ht="19.5" x14ac:dyDescent="0.2">
      <c r="A129" s="14" t="s">
        <v>68</v>
      </c>
      <c r="B129" s="10" t="s">
        <v>22</v>
      </c>
      <c r="C129" s="188">
        <f>(C155+C154+1086.1/2*3)/C81*1000000/9</f>
        <v>16268.975564115195</v>
      </c>
      <c r="D129" s="188">
        <f>(D155+D154+1041.1/2*3)/D81*1000000/9</f>
        <v>15587.599231508166</v>
      </c>
      <c r="E129" s="89">
        <f t="shared" si="9"/>
        <v>104.37127181990746</v>
      </c>
    </row>
    <row r="130" spans="1:5" ht="39" x14ac:dyDescent="0.2">
      <c r="A130" s="14" t="s">
        <v>69</v>
      </c>
      <c r="B130" s="10" t="s">
        <v>22</v>
      </c>
      <c r="C130" s="187">
        <v>38436.800000000003</v>
      </c>
      <c r="D130" s="187">
        <v>35038.400000000001</v>
      </c>
      <c r="E130" s="89">
        <f t="shared" si="9"/>
        <v>109.69907301703275</v>
      </c>
    </row>
    <row r="131" spans="1:5" ht="19.5" x14ac:dyDescent="0.2">
      <c r="A131" s="3" t="s">
        <v>66</v>
      </c>
      <c r="B131" s="40"/>
      <c r="C131" s="186"/>
      <c r="D131" s="186"/>
      <c r="E131" s="12"/>
    </row>
    <row r="132" spans="1:5" ht="37.5" x14ac:dyDescent="0.2">
      <c r="A132" s="76" t="s">
        <v>170</v>
      </c>
      <c r="B132" s="8" t="s">
        <v>22</v>
      </c>
      <c r="C132" s="77">
        <v>25664.9</v>
      </c>
      <c r="D132" s="77">
        <v>24518.5</v>
      </c>
      <c r="E132" s="89">
        <f t="shared" si="9"/>
        <v>104.67565307828784</v>
      </c>
    </row>
    <row r="133" spans="1:5" ht="37.5" x14ac:dyDescent="0.2">
      <c r="A133" s="76" t="s">
        <v>198</v>
      </c>
      <c r="B133" s="8" t="s">
        <v>22</v>
      </c>
      <c r="C133" s="77">
        <v>15489.4</v>
      </c>
      <c r="D133" s="77">
        <v>9634.6</v>
      </c>
      <c r="E133" s="89">
        <f t="shared" si="9"/>
        <v>160.76848026903036</v>
      </c>
    </row>
    <row r="134" spans="1:5" ht="18.75" x14ac:dyDescent="0.2">
      <c r="A134" s="76" t="s">
        <v>171</v>
      </c>
      <c r="B134" s="10" t="s">
        <v>22</v>
      </c>
      <c r="C134" s="187">
        <v>26596</v>
      </c>
      <c r="D134" s="187">
        <v>25989</v>
      </c>
      <c r="E134" s="89">
        <f t="shared" si="9"/>
        <v>102.3356035245681</v>
      </c>
    </row>
    <row r="135" spans="1:5" ht="18.75" x14ac:dyDescent="0.2">
      <c r="A135" s="35" t="s">
        <v>172</v>
      </c>
      <c r="B135" s="10" t="s">
        <v>22</v>
      </c>
      <c r="C135" s="187"/>
      <c r="D135" s="187"/>
      <c r="E135" s="89"/>
    </row>
    <row r="136" spans="1:5" ht="18.75" x14ac:dyDescent="0.2">
      <c r="A136" s="90" t="s">
        <v>101</v>
      </c>
      <c r="B136" s="10" t="s">
        <v>22</v>
      </c>
      <c r="C136" s="187"/>
      <c r="D136" s="187"/>
      <c r="E136" s="89"/>
    </row>
    <row r="137" spans="1:5" ht="18.75" x14ac:dyDescent="0.2">
      <c r="A137" s="90" t="s">
        <v>102</v>
      </c>
      <c r="B137" s="10" t="s">
        <v>22</v>
      </c>
      <c r="C137" s="187">
        <v>45475.1</v>
      </c>
      <c r="D137" s="187">
        <v>44687.4</v>
      </c>
      <c r="E137" s="89">
        <f t="shared" si="9"/>
        <v>101.76268925916476</v>
      </c>
    </row>
    <row r="138" spans="1:5" ht="37.5" x14ac:dyDescent="0.2">
      <c r="A138" s="76" t="s">
        <v>173</v>
      </c>
      <c r="B138" s="10" t="s">
        <v>22</v>
      </c>
      <c r="C138" s="187">
        <v>38549</v>
      </c>
      <c r="D138" s="187">
        <v>34150.300000000003</v>
      </c>
      <c r="E138" s="89">
        <f t="shared" si="9"/>
        <v>112.88041393487025</v>
      </c>
    </row>
    <row r="139" spans="1:5" ht="56.25" x14ac:dyDescent="0.2">
      <c r="A139" s="76" t="s">
        <v>174</v>
      </c>
      <c r="B139" s="10" t="s">
        <v>22</v>
      </c>
      <c r="C139" s="187">
        <v>25033.3</v>
      </c>
      <c r="D139" s="187">
        <v>22073.7</v>
      </c>
      <c r="E139" s="89">
        <f t="shared" si="9"/>
        <v>113.40781110552376</v>
      </c>
    </row>
    <row r="140" spans="1:5" ht="18.75" x14ac:dyDescent="0.2">
      <c r="A140" s="90" t="s">
        <v>108</v>
      </c>
      <c r="B140" s="10" t="s">
        <v>22</v>
      </c>
      <c r="C140" s="187">
        <v>55182.1</v>
      </c>
      <c r="D140" s="187">
        <v>52190</v>
      </c>
      <c r="E140" s="89">
        <f t="shared" si="9"/>
        <v>105.73309063038896</v>
      </c>
    </row>
    <row r="141" spans="1:5" ht="37.5" x14ac:dyDescent="0.2">
      <c r="A141" s="35" t="s">
        <v>175</v>
      </c>
      <c r="B141" s="10" t="s">
        <v>22</v>
      </c>
      <c r="C141" s="187">
        <v>28884.5</v>
      </c>
      <c r="D141" s="187">
        <v>25859.5</v>
      </c>
      <c r="E141" s="89">
        <f t="shared" si="9"/>
        <v>111.69782865097932</v>
      </c>
    </row>
    <row r="142" spans="1:5" ht="18.75" x14ac:dyDescent="0.2">
      <c r="A142" s="35" t="s">
        <v>221</v>
      </c>
      <c r="B142" s="10" t="s">
        <v>22</v>
      </c>
      <c r="C142" s="187">
        <v>43364.7</v>
      </c>
      <c r="D142" s="187">
        <v>41920.400000000001</v>
      </c>
      <c r="E142" s="89">
        <f t="shared" si="9"/>
        <v>103.44533926202992</v>
      </c>
    </row>
    <row r="143" spans="1:5" ht="18.75" x14ac:dyDescent="0.2">
      <c r="A143" s="35" t="s">
        <v>223</v>
      </c>
      <c r="B143" s="10" t="s">
        <v>22</v>
      </c>
      <c r="C143" s="187">
        <v>57484</v>
      </c>
      <c r="D143" s="187">
        <v>59201.8</v>
      </c>
      <c r="E143" s="89">
        <f t="shared" si="9"/>
        <v>97.098399035164462</v>
      </c>
    </row>
    <row r="144" spans="1:5" ht="37.5" x14ac:dyDescent="0.2">
      <c r="A144" s="35" t="s">
        <v>100</v>
      </c>
      <c r="B144" s="10" t="s">
        <v>22</v>
      </c>
      <c r="C144" s="187">
        <v>50960.7</v>
      </c>
      <c r="D144" s="187">
        <v>46944.9</v>
      </c>
      <c r="E144" s="89">
        <f t="shared" si="9"/>
        <v>108.55428385192</v>
      </c>
    </row>
    <row r="145" spans="1:5" ht="18.75" x14ac:dyDescent="0.3">
      <c r="A145" s="13" t="s">
        <v>103</v>
      </c>
      <c r="B145" s="10" t="s">
        <v>22</v>
      </c>
      <c r="C145" s="187">
        <v>30501.3</v>
      </c>
      <c r="D145" s="187">
        <v>27494.799999999999</v>
      </c>
      <c r="E145" s="89">
        <f t="shared" si="9"/>
        <v>110.93479494304377</v>
      </c>
    </row>
    <row r="146" spans="1:5" ht="18.75" x14ac:dyDescent="0.3">
      <c r="A146" s="13" t="s">
        <v>104</v>
      </c>
      <c r="B146" s="10" t="s">
        <v>22</v>
      </c>
      <c r="C146" s="187">
        <v>32935.699999999997</v>
      </c>
      <c r="D146" s="187">
        <v>30754.799999999999</v>
      </c>
      <c r="E146" s="89">
        <f t="shared" si="9"/>
        <v>107.0912507966236</v>
      </c>
    </row>
    <row r="147" spans="1:5" ht="18.75" x14ac:dyDescent="0.3">
      <c r="A147" s="13" t="s">
        <v>106</v>
      </c>
      <c r="B147" s="10" t="s">
        <v>22</v>
      </c>
      <c r="C147" s="187">
        <v>31799.3</v>
      </c>
      <c r="D147" s="187">
        <v>22505.7</v>
      </c>
      <c r="E147" s="89">
        <f t="shared" si="9"/>
        <v>141.29442763388829</v>
      </c>
    </row>
    <row r="148" spans="1:5" ht="75" x14ac:dyDescent="0.3">
      <c r="A148" s="63" t="s">
        <v>117</v>
      </c>
      <c r="B148" s="10" t="s">
        <v>22</v>
      </c>
      <c r="C148" s="187"/>
      <c r="D148" s="187"/>
      <c r="E148" s="89"/>
    </row>
    <row r="149" spans="1:5" ht="18.75" x14ac:dyDescent="0.3">
      <c r="A149" s="64" t="s">
        <v>105</v>
      </c>
      <c r="B149" s="10" t="s">
        <v>22</v>
      </c>
      <c r="C149" s="187"/>
      <c r="D149" s="187"/>
      <c r="E149" s="89"/>
    </row>
    <row r="150" spans="1:5" ht="37.5" x14ac:dyDescent="0.2">
      <c r="A150" s="35" t="s">
        <v>247</v>
      </c>
      <c r="B150" s="10" t="s">
        <v>22</v>
      </c>
      <c r="C150" s="187">
        <v>35203.57</v>
      </c>
      <c r="D150" s="187">
        <v>26406.37</v>
      </c>
      <c r="E150" s="89">
        <f t="shared" ref="E150:E158" si="10">C150/D150*100</f>
        <v>133.31468884212407</v>
      </c>
    </row>
    <row r="151" spans="1:5" ht="18.75" x14ac:dyDescent="0.3">
      <c r="A151" s="13" t="s">
        <v>224</v>
      </c>
      <c r="B151" s="10" t="s">
        <v>22</v>
      </c>
      <c r="C151" s="187">
        <v>35203.57</v>
      </c>
      <c r="D151" s="187">
        <v>26406.37</v>
      </c>
      <c r="E151" s="89">
        <f t="shared" si="10"/>
        <v>133.31468884212407</v>
      </c>
    </row>
    <row r="152" spans="1:5" ht="18.75" x14ac:dyDescent="0.3">
      <c r="A152" s="65" t="s">
        <v>129</v>
      </c>
      <c r="B152" s="10" t="s">
        <v>22</v>
      </c>
      <c r="C152" s="187"/>
      <c r="D152" s="187"/>
      <c r="E152" s="89"/>
    </row>
    <row r="153" spans="1:5" ht="18.75" x14ac:dyDescent="0.3">
      <c r="A153" s="13" t="s">
        <v>107</v>
      </c>
      <c r="B153" s="10" t="s">
        <v>22</v>
      </c>
      <c r="C153" s="188">
        <v>40917.4</v>
      </c>
      <c r="D153" s="188">
        <v>38279.93</v>
      </c>
      <c r="E153" s="89">
        <f t="shared" si="10"/>
        <v>106.88995512792212</v>
      </c>
    </row>
    <row r="154" spans="1:5" ht="19.5" x14ac:dyDescent="0.35">
      <c r="A154" s="39" t="s">
        <v>70</v>
      </c>
      <c r="B154" s="10" t="s">
        <v>12</v>
      </c>
      <c r="C154" s="208">
        <v>87.7</v>
      </c>
      <c r="D154" s="208">
        <v>29.1</v>
      </c>
      <c r="E154" s="89"/>
    </row>
    <row r="155" spans="1:5" ht="19.5" x14ac:dyDescent="0.35">
      <c r="A155" s="41" t="s">
        <v>71</v>
      </c>
      <c r="B155" s="10" t="s">
        <v>12</v>
      </c>
      <c r="C155" s="209">
        <f>C130*C104*9/1000</f>
        <v>4327.2533808000007</v>
      </c>
      <c r="D155" s="209">
        <f>D130*D104*9/1000</f>
        <v>4250.8586880000003</v>
      </c>
      <c r="E155" s="89">
        <f t="shared" si="10"/>
        <v>101.79715907789783</v>
      </c>
    </row>
    <row r="156" spans="1:5" ht="39" x14ac:dyDescent="0.2">
      <c r="A156" s="16" t="s">
        <v>120</v>
      </c>
      <c r="B156" s="10" t="s">
        <v>22</v>
      </c>
      <c r="C156" s="187">
        <v>10689</v>
      </c>
      <c r="D156" s="187">
        <v>9656</v>
      </c>
      <c r="E156" s="89">
        <f t="shared" si="10"/>
        <v>110.69801159900581</v>
      </c>
    </row>
    <row r="157" spans="1:5" ht="58.5" x14ac:dyDescent="0.2">
      <c r="A157" s="14" t="s">
        <v>72</v>
      </c>
      <c r="B157" s="10" t="s">
        <v>73</v>
      </c>
      <c r="C157" s="190">
        <f>C129/C156</f>
        <v>1.522029709431677</v>
      </c>
      <c r="D157" s="190">
        <f>D129/D156</f>
        <v>1.6142915525588406</v>
      </c>
      <c r="E157" s="15"/>
    </row>
    <row r="158" spans="1:5" ht="39" x14ac:dyDescent="0.2">
      <c r="A158" s="14" t="s">
        <v>74</v>
      </c>
      <c r="B158" s="10" t="s">
        <v>44</v>
      </c>
      <c r="C158" s="187">
        <v>9.6999999999999993</v>
      </c>
      <c r="D158" s="187">
        <v>9.73</v>
      </c>
      <c r="E158" s="89">
        <f t="shared" si="10"/>
        <v>99.691675231243565</v>
      </c>
    </row>
    <row r="159" spans="1:5" ht="39" x14ac:dyDescent="0.2">
      <c r="A159" s="14" t="s">
        <v>75</v>
      </c>
      <c r="B159" s="10" t="s">
        <v>18</v>
      </c>
      <c r="C159" s="188">
        <f>C158/C81*1000*100</f>
        <v>23.498631265292278</v>
      </c>
      <c r="D159" s="188">
        <f>D158/D81*1000*100</f>
        <v>23.366954851104708</v>
      </c>
      <c r="E159" s="15"/>
    </row>
    <row r="160" spans="1:5" ht="19.5" x14ac:dyDescent="0.2">
      <c r="A160" s="14" t="s">
        <v>76</v>
      </c>
      <c r="B160" s="31" t="s">
        <v>78</v>
      </c>
      <c r="C160" s="11">
        <v>0</v>
      </c>
      <c r="D160" s="11">
        <v>0</v>
      </c>
      <c r="E160" s="12"/>
    </row>
    <row r="161" spans="1:5" ht="18.75" x14ac:dyDescent="0.2">
      <c r="A161" s="42" t="s">
        <v>77</v>
      </c>
      <c r="B161" s="31" t="s">
        <v>78</v>
      </c>
      <c r="C161" s="43">
        <v>0</v>
      </c>
      <c r="D161" s="43">
        <v>0</v>
      </c>
      <c r="E161" s="18"/>
    </row>
    <row r="162" spans="1:5" ht="18.75" x14ac:dyDescent="0.2">
      <c r="A162" s="66"/>
      <c r="B162" s="67"/>
      <c r="C162" s="68"/>
      <c r="D162" s="68"/>
      <c r="E162" s="69"/>
    </row>
    <row r="163" spans="1:5" ht="39.75" customHeight="1" x14ac:dyDescent="0.2">
      <c r="A163" s="216" t="s">
        <v>130</v>
      </c>
      <c r="B163" s="216"/>
      <c r="C163" s="216"/>
      <c r="D163" s="216"/>
      <c r="E163" s="216"/>
    </row>
    <row r="164" spans="1:5" ht="15.75" x14ac:dyDescent="0.2">
      <c r="A164" s="44"/>
      <c r="B164" s="45"/>
      <c r="C164" s="46"/>
      <c r="D164" s="46"/>
      <c r="E164" s="47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8" type="noConversion"/>
  <printOptions horizontalCentered="1"/>
  <pageMargins left="0.74803149606299213" right="0.74803149606299213" top="0.39370078740157483" bottom="0.39370078740157483" header="0" footer="0"/>
  <pageSetup paperSize="9" scale="60" fitToHeight="4" orientation="portrait" horizontalDpi="300" verticalDpi="300" r:id="rId1"/>
  <headerFooter alignWithMargins="0"/>
  <rowBreaks count="3" manualBreakCount="3">
    <brk id="38" max="4" man="1"/>
    <brk id="83" max="4" man="1"/>
    <brk id="1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2"/>
  <sheetViews>
    <sheetView view="pageBreakPreview" zoomScale="90" zoomScaleNormal="75" zoomScaleSheetLayoutView="90" workbookViewId="0">
      <selection activeCell="J143" sqref="J143"/>
    </sheetView>
  </sheetViews>
  <sheetFormatPr defaultColWidth="9.140625" defaultRowHeight="15.75" x14ac:dyDescent="0.25"/>
  <cols>
    <col min="1" max="1" width="3.140625" style="99" customWidth="1"/>
    <col min="2" max="2" width="3.28515625" style="99" customWidth="1"/>
    <col min="3" max="3" width="9.140625" style="99"/>
    <col min="4" max="4" width="26.28515625" style="99" customWidth="1"/>
    <col min="5" max="5" width="15.7109375" style="100" customWidth="1"/>
    <col min="6" max="6" width="11" style="100" customWidth="1"/>
    <col min="7" max="7" width="15.5703125" style="100" customWidth="1"/>
    <col min="8" max="8" width="11.85546875" style="100" customWidth="1"/>
    <col min="9" max="9" width="18" style="100" customWidth="1"/>
    <col min="10" max="10" width="11.42578125" style="100" customWidth="1"/>
    <col min="11" max="11" width="13.28515625" style="100" customWidth="1"/>
    <col min="12" max="16384" width="9.140625" style="100"/>
  </cols>
  <sheetData>
    <row r="1" spans="1:22" x14ac:dyDescent="0.25">
      <c r="F1" s="249" t="s">
        <v>79</v>
      </c>
      <c r="G1" s="249"/>
      <c r="H1" s="249"/>
      <c r="I1" s="249"/>
      <c r="J1" s="249"/>
      <c r="K1" s="249"/>
    </row>
    <row r="3" spans="1:22" ht="20.25" x14ac:dyDescent="0.25">
      <c r="A3" s="250" t="s">
        <v>110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ht="30" customHeight="1" x14ac:dyDescent="0.25">
      <c r="A4" s="251" t="s">
        <v>260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1:22" x14ac:dyDescent="0.25">
      <c r="A5" s="102"/>
      <c r="B5" s="102"/>
      <c r="C5" s="102"/>
      <c r="D5" s="102"/>
      <c r="E5" s="101"/>
      <c r="F5" s="101"/>
      <c r="G5" s="101"/>
      <c r="H5" s="103"/>
      <c r="I5" s="101"/>
      <c r="J5" s="252" t="s">
        <v>111</v>
      </c>
      <c r="K5" s="252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s="160" customFormat="1" ht="96" customHeight="1" x14ac:dyDescent="0.25">
      <c r="A6" s="248"/>
      <c r="B6" s="248"/>
      <c r="C6" s="248"/>
      <c r="D6" s="248"/>
      <c r="E6" s="158" t="s">
        <v>80</v>
      </c>
      <c r="F6" s="158" t="s">
        <v>81</v>
      </c>
      <c r="G6" s="158" t="s">
        <v>82</v>
      </c>
      <c r="H6" s="158" t="s">
        <v>83</v>
      </c>
      <c r="I6" s="158" t="s">
        <v>84</v>
      </c>
      <c r="J6" s="158" t="s">
        <v>71</v>
      </c>
      <c r="K6" s="158" t="s">
        <v>70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</row>
    <row r="7" spans="1:22" ht="45.6" customHeight="1" x14ac:dyDescent="0.25">
      <c r="A7" s="228" t="s">
        <v>191</v>
      </c>
      <c r="B7" s="229"/>
      <c r="C7" s="229"/>
      <c r="D7" s="230"/>
      <c r="E7" s="98"/>
      <c r="F7" s="98"/>
      <c r="G7" s="98"/>
      <c r="H7" s="104"/>
      <c r="I7" s="98"/>
      <c r="J7" s="98"/>
      <c r="K7" s="98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</row>
    <row r="8" spans="1:22" ht="48.75" customHeight="1" x14ac:dyDescent="0.25">
      <c r="A8" s="225" t="s">
        <v>190</v>
      </c>
      <c r="B8" s="226"/>
      <c r="C8" s="226"/>
      <c r="D8" s="227"/>
      <c r="E8" s="105"/>
      <c r="F8" s="106"/>
      <c r="G8" s="106"/>
      <c r="H8" s="107"/>
      <c r="I8" s="106"/>
      <c r="J8" s="106"/>
      <c r="K8" s="106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</row>
    <row r="9" spans="1:22" ht="12.75" customHeight="1" x14ac:dyDescent="0.25">
      <c r="A9" s="108"/>
      <c r="B9" s="223" t="s">
        <v>85</v>
      </c>
      <c r="C9" s="223"/>
      <c r="D9" s="224"/>
      <c r="E9" s="98"/>
      <c r="F9" s="98"/>
      <c r="G9" s="98"/>
      <c r="H9" s="104"/>
      <c r="I9" s="98"/>
      <c r="J9" s="98"/>
      <c r="K9" s="98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x14ac:dyDescent="0.25">
      <c r="A10" s="108"/>
      <c r="B10" s="109"/>
      <c r="C10" s="109"/>
      <c r="D10" s="110"/>
      <c r="E10" s="111"/>
      <c r="F10" s="111"/>
      <c r="G10" s="111"/>
      <c r="H10" s="112"/>
      <c r="I10" s="111"/>
      <c r="J10" s="111"/>
      <c r="K10" s="11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</row>
    <row r="11" spans="1:22" x14ac:dyDescent="0.25">
      <c r="A11" s="113"/>
      <c r="B11" s="114"/>
      <c r="C11" s="114"/>
      <c r="D11" s="115"/>
      <c r="E11" s="116"/>
      <c r="F11" s="116"/>
      <c r="G11" s="116"/>
      <c r="H11" s="117"/>
      <c r="I11" s="116"/>
      <c r="J11" s="116"/>
      <c r="K11" s="116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</row>
    <row r="12" spans="1:22" ht="27" customHeight="1" x14ac:dyDescent="0.25">
      <c r="A12" s="225" t="s">
        <v>158</v>
      </c>
      <c r="B12" s="226"/>
      <c r="C12" s="226"/>
      <c r="D12" s="227"/>
      <c r="E12" s="106"/>
      <c r="F12" s="106"/>
      <c r="G12" s="106"/>
      <c r="H12" s="107"/>
      <c r="I12" s="106"/>
      <c r="J12" s="106"/>
      <c r="K12" s="106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</row>
    <row r="13" spans="1:22" ht="12.75" customHeight="1" x14ac:dyDescent="0.25">
      <c r="A13" s="108"/>
      <c r="B13" s="223" t="s">
        <v>85</v>
      </c>
      <c r="C13" s="223"/>
      <c r="D13" s="224"/>
      <c r="E13" s="98"/>
      <c r="F13" s="98"/>
      <c r="G13" s="98"/>
      <c r="H13" s="104"/>
      <c r="I13" s="98"/>
      <c r="J13" s="98"/>
      <c r="K13" s="98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</row>
    <row r="14" spans="1:22" x14ac:dyDescent="0.25">
      <c r="A14" s="108"/>
      <c r="B14" s="109"/>
      <c r="C14" s="109"/>
      <c r="D14" s="110" t="s">
        <v>261</v>
      </c>
      <c r="E14" s="111">
        <v>4.1319999999999997</v>
      </c>
      <c r="F14" s="111">
        <v>5.4569999999999999</v>
      </c>
      <c r="G14" s="111">
        <v>6.3819999999999997</v>
      </c>
      <c r="H14" s="112">
        <v>0.13800000000000001</v>
      </c>
      <c r="I14" s="111">
        <v>7</v>
      </c>
      <c r="J14" s="111">
        <v>0.40300000000000002</v>
      </c>
      <c r="K14" s="11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22" x14ac:dyDescent="0.25">
      <c r="A15" s="113"/>
      <c r="B15" s="114"/>
      <c r="C15" s="114"/>
      <c r="D15" s="115"/>
      <c r="E15" s="116"/>
      <c r="F15" s="116"/>
      <c r="G15" s="116"/>
      <c r="H15" s="117"/>
      <c r="I15" s="116"/>
      <c r="J15" s="116"/>
      <c r="K15" s="116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</row>
    <row r="16" spans="1:22" ht="27" customHeight="1" x14ac:dyDescent="0.25">
      <c r="A16" s="225" t="s">
        <v>159</v>
      </c>
      <c r="B16" s="226"/>
      <c r="C16" s="226"/>
      <c r="D16" s="227"/>
      <c r="E16" s="106"/>
      <c r="F16" s="106"/>
      <c r="G16" s="106"/>
      <c r="H16" s="107"/>
      <c r="I16" s="106"/>
      <c r="J16" s="106"/>
      <c r="K16" s="106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</row>
    <row r="17" spans="1:22" ht="12.75" customHeight="1" x14ac:dyDescent="0.25">
      <c r="A17" s="108"/>
      <c r="B17" s="223" t="s">
        <v>85</v>
      </c>
      <c r="C17" s="223"/>
      <c r="D17" s="224"/>
      <c r="E17" s="98"/>
      <c r="F17" s="98"/>
      <c r="G17" s="98"/>
      <c r="H17" s="104"/>
      <c r="I17" s="98"/>
      <c r="J17" s="98"/>
      <c r="K17" s="98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x14ac:dyDescent="0.25">
      <c r="A18" s="108"/>
      <c r="B18" s="109"/>
      <c r="C18" s="109"/>
      <c r="D18" s="110"/>
      <c r="E18" s="111"/>
      <c r="F18" s="111"/>
      <c r="G18" s="111"/>
      <c r="H18" s="112"/>
      <c r="I18" s="111"/>
      <c r="J18" s="111"/>
      <c r="K18" s="11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</row>
    <row r="19" spans="1:22" x14ac:dyDescent="0.25">
      <c r="A19" s="113"/>
      <c r="B19" s="114"/>
      <c r="C19" s="114"/>
      <c r="D19" s="115"/>
      <c r="E19" s="116"/>
      <c r="F19" s="116"/>
      <c r="G19" s="116"/>
      <c r="H19" s="117"/>
      <c r="I19" s="116"/>
      <c r="J19" s="116"/>
      <c r="K19" s="116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</row>
    <row r="20" spans="1:22" x14ac:dyDescent="0.25">
      <c r="A20" s="228" t="s">
        <v>131</v>
      </c>
      <c r="B20" s="229"/>
      <c r="C20" s="229"/>
      <c r="D20" s="230"/>
      <c r="E20" s="98"/>
      <c r="F20" s="98"/>
      <c r="G20" s="98"/>
      <c r="H20" s="104"/>
      <c r="I20" s="98"/>
      <c r="J20" s="98"/>
      <c r="K20" s="98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</row>
    <row r="21" spans="1:22" x14ac:dyDescent="0.25">
      <c r="A21" s="118"/>
      <c r="B21" s="240" t="s">
        <v>86</v>
      </c>
      <c r="C21" s="240"/>
      <c r="D21" s="241"/>
      <c r="E21" s="111"/>
      <c r="F21" s="111"/>
      <c r="G21" s="111"/>
      <c r="H21" s="112"/>
      <c r="I21" s="111"/>
      <c r="J21" s="111"/>
      <c r="K21" s="11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27" customHeight="1" x14ac:dyDescent="0.25">
      <c r="A22" s="225" t="s">
        <v>142</v>
      </c>
      <c r="B22" s="226"/>
      <c r="C22" s="226"/>
      <c r="D22" s="227"/>
      <c r="E22" s="106"/>
      <c r="F22" s="106"/>
      <c r="G22" s="106"/>
      <c r="H22" s="107"/>
      <c r="I22" s="106"/>
      <c r="J22" s="106"/>
      <c r="K22" s="106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12.75" customHeight="1" x14ac:dyDescent="0.25">
      <c r="A23" s="108"/>
      <c r="B23" s="231" t="s">
        <v>85</v>
      </c>
      <c r="C23" s="231"/>
      <c r="D23" s="232"/>
      <c r="E23" s="98"/>
      <c r="F23" s="98"/>
      <c r="G23" s="98"/>
      <c r="H23" s="104"/>
      <c r="I23" s="98"/>
      <c r="J23" s="98"/>
      <c r="K23" s="98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x14ac:dyDescent="0.25">
      <c r="A24" s="108"/>
      <c r="B24" s="109"/>
      <c r="C24" s="109"/>
      <c r="D24" s="110"/>
      <c r="E24" s="111"/>
      <c r="F24" s="111"/>
      <c r="G24" s="111"/>
      <c r="H24" s="112"/>
      <c r="I24" s="111"/>
      <c r="J24" s="111"/>
      <c r="K24" s="11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x14ac:dyDescent="0.25">
      <c r="A25" s="113"/>
      <c r="B25" s="114"/>
      <c r="C25" s="114"/>
      <c r="D25" s="115"/>
      <c r="E25" s="116"/>
      <c r="F25" s="116"/>
      <c r="G25" s="116"/>
      <c r="H25" s="117"/>
      <c r="I25" s="116"/>
      <c r="J25" s="116"/>
      <c r="K25" s="116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</row>
    <row r="26" spans="1:22" ht="30.6" customHeight="1" x14ac:dyDescent="0.25">
      <c r="A26" s="225" t="s">
        <v>143</v>
      </c>
      <c r="B26" s="226"/>
      <c r="C26" s="226"/>
      <c r="D26" s="227"/>
      <c r="E26" s="106"/>
      <c r="F26" s="106"/>
      <c r="G26" s="106"/>
      <c r="H26" s="107"/>
      <c r="I26" s="106"/>
      <c r="J26" s="106"/>
      <c r="K26" s="106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</row>
    <row r="27" spans="1:22" ht="12.75" customHeight="1" x14ac:dyDescent="0.25">
      <c r="A27" s="108"/>
      <c r="B27" s="231" t="s">
        <v>85</v>
      </c>
      <c r="C27" s="231"/>
      <c r="D27" s="232"/>
      <c r="E27" s="98"/>
      <c r="F27" s="98"/>
      <c r="G27" s="98"/>
      <c r="H27" s="104"/>
      <c r="I27" s="98"/>
      <c r="J27" s="98"/>
      <c r="K27" s="98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</row>
    <row r="28" spans="1:22" x14ac:dyDescent="0.25">
      <c r="A28" s="108"/>
      <c r="B28" s="109"/>
      <c r="C28" s="109"/>
      <c r="D28" s="110"/>
      <c r="E28" s="111"/>
      <c r="F28" s="111"/>
      <c r="G28" s="111"/>
      <c r="H28" s="112"/>
      <c r="I28" s="111"/>
      <c r="J28" s="111"/>
      <c r="K28" s="11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</row>
    <row r="29" spans="1:22" x14ac:dyDescent="0.25">
      <c r="A29" s="113"/>
      <c r="B29" s="114"/>
      <c r="C29" s="114"/>
      <c r="D29" s="115"/>
      <c r="E29" s="116"/>
      <c r="F29" s="116"/>
      <c r="G29" s="116"/>
      <c r="H29" s="117"/>
      <c r="I29" s="116"/>
      <c r="J29" s="116"/>
      <c r="K29" s="116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</row>
    <row r="30" spans="1:22" ht="27" customHeight="1" x14ac:dyDescent="0.25">
      <c r="A30" s="225" t="s">
        <v>144</v>
      </c>
      <c r="B30" s="226"/>
      <c r="C30" s="226"/>
      <c r="D30" s="227"/>
      <c r="E30" s="106"/>
      <c r="F30" s="106"/>
      <c r="G30" s="106"/>
      <c r="H30" s="107"/>
      <c r="I30" s="106"/>
      <c r="J30" s="106"/>
      <c r="K30" s="106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</row>
    <row r="31" spans="1:22" ht="12.75" customHeight="1" x14ac:dyDescent="0.25">
      <c r="A31" s="108"/>
      <c r="B31" s="231" t="s">
        <v>85</v>
      </c>
      <c r="C31" s="231"/>
      <c r="D31" s="232"/>
      <c r="E31" s="98"/>
      <c r="F31" s="98"/>
      <c r="G31" s="98"/>
      <c r="H31" s="104"/>
      <c r="I31" s="98"/>
      <c r="J31" s="98"/>
      <c r="K31" s="98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</row>
    <row r="32" spans="1:22" x14ac:dyDescent="0.25">
      <c r="A32" s="108"/>
      <c r="B32" s="109"/>
      <c r="C32" s="109"/>
      <c r="D32" s="110"/>
      <c r="E32" s="111"/>
      <c r="F32" s="111"/>
      <c r="G32" s="111"/>
      <c r="H32" s="112"/>
      <c r="I32" s="111"/>
      <c r="J32" s="111"/>
      <c r="K32" s="11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</row>
    <row r="33" spans="1:22" x14ac:dyDescent="0.25">
      <c r="A33" s="113"/>
      <c r="B33" s="114"/>
      <c r="C33" s="114"/>
      <c r="D33" s="115"/>
      <c r="E33" s="116"/>
      <c r="F33" s="116"/>
      <c r="G33" s="116"/>
      <c r="H33" s="117"/>
      <c r="I33" s="116"/>
      <c r="J33" s="116"/>
      <c r="K33" s="116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  <row r="34" spans="1:22" ht="27" customHeight="1" x14ac:dyDescent="0.25">
      <c r="A34" s="225" t="s">
        <v>145</v>
      </c>
      <c r="B34" s="226"/>
      <c r="C34" s="226"/>
      <c r="D34" s="227"/>
      <c r="E34" s="106"/>
      <c r="F34" s="106"/>
      <c r="G34" s="106"/>
      <c r="H34" s="107"/>
      <c r="I34" s="106"/>
      <c r="J34" s="106"/>
      <c r="K34" s="106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</row>
    <row r="35" spans="1:22" ht="12.75" customHeight="1" x14ac:dyDescent="0.25">
      <c r="A35" s="108"/>
      <c r="B35" s="231" t="s">
        <v>85</v>
      </c>
      <c r="C35" s="231"/>
      <c r="D35" s="232"/>
      <c r="E35" s="98"/>
      <c r="F35" s="98"/>
      <c r="G35" s="98"/>
      <c r="H35" s="104"/>
      <c r="I35" s="98"/>
      <c r="J35" s="98"/>
      <c r="K35" s="98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</row>
    <row r="36" spans="1:22" x14ac:dyDescent="0.25">
      <c r="A36" s="108"/>
      <c r="B36" s="109"/>
      <c r="C36" s="109"/>
      <c r="D36" s="110"/>
      <c r="E36" s="111"/>
      <c r="F36" s="111"/>
      <c r="G36" s="111"/>
      <c r="H36" s="112"/>
      <c r="I36" s="111"/>
      <c r="J36" s="111"/>
      <c r="K36" s="11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</row>
    <row r="37" spans="1:22" x14ac:dyDescent="0.25">
      <c r="A37" s="113"/>
      <c r="B37" s="114"/>
      <c r="C37" s="114"/>
      <c r="D37" s="115"/>
      <c r="E37" s="116"/>
      <c r="F37" s="116"/>
      <c r="G37" s="116"/>
      <c r="H37" s="117"/>
      <c r="I37" s="116"/>
      <c r="J37" s="116"/>
      <c r="K37" s="116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</row>
    <row r="38" spans="1:22" ht="31.5" customHeight="1" x14ac:dyDescent="0.25">
      <c r="A38" s="225" t="s">
        <v>146</v>
      </c>
      <c r="B38" s="226"/>
      <c r="C38" s="226"/>
      <c r="D38" s="227"/>
      <c r="E38" s="106"/>
      <c r="F38" s="106"/>
      <c r="G38" s="106"/>
      <c r="H38" s="107"/>
      <c r="I38" s="106"/>
      <c r="J38" s="106"/>
      <c r="K38" s="106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</row>
    <row r="39" spans="1:22" ht="12.75" customHeight="1" x14ac:dyDescent="0.25">
      <c r="A39" s="108"/>
      <c r="B39" s="231" t="s">
        <v>85</v>
      </c>
      <c r="C39" s="231"/>
      <c r="D39" s="232"/>
      <c r="E39" s="98"/>
      <c r="F39" s="98"/>
      <c r="G39" s="98"/>
      <c r="H39" s="104"/>
      <c r="I39" s="98"/>
      <c r="J39" s="98"/>
      <c r="K39" s="98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</row>
    <row r="40" spans="1:22" x14ac:dyDescent="0.25">
      <c r="A40" s="108"/>
      <c r="B40" s="109"/>
      <c r="C40" s="109"/>
      <c r="D40" s="110"/>
      <c r="E40" s="111"/>
      <c r="F40" s="111"/>
      <c r="G40" s="111"/>
      <c r="H40" s="112"/>
      <c r="I40" s="111"/>
      <c r="J40" s="111"/>
      <c r="K40" s="11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</row>
    <row r="41" spans="1:22" x14ac:dyDescent="0.25">
      <c r="A41" s="113"/>
      <c r="B41" s="114"/>
      <c r="C41" s="114"/>
      <c r="D41" s="115"/>
      <c r="E41" s="116"/>
      <c r="F41" s="116"/>
      <c r="G41" s="116"/>
      <c r="H41" s="117"/>
      <c r="I41" s="116"/>
      <c r="J41" s="116"/>
      <c r="K41" s="116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</row>
    <row r="42" spans="1:22" ht="17.25" customHeight="1" x14ac:dyDescent="0.25">
      <c r="A42" s="228" t="s">
        <v>132</v>
      </c>
      <c r="B42" s="229"/>
      <c r="C42" s="229"/>
      <c r="D42" s="230"/>
      <c r="E42" s="106">
        <v>45.5</v>
      </c>
      <c r="F42" s="106">
        <v>56.5</v>
      </c>
      <c r="G42" s="106"/>
      <c r="H42" s="107"/>
      <c r="I42" s="106">
        <v>363</v>
      </c>
      <c r="J42" s="106"/>
      <c r="K42" s="106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</row>
    <row r="43" spans="1:22" ht="12.75" customHeight="1" x14ac:dyDescent="0.25">
      <c r="A43" s="108"/>
      <c r="B43" s="240" t="s">
        <v>86</v>
      </c>
      <c r="C43" s="240"/>
      <c r="D43" s="241"/>
      <c r="E43" s="106"/>
      <c r="F43" s="106"/>
      <c r="G43" s="106"/>
      <c r="H43" s="107"/>
      <c r="I43" s="106"/>
      <c r="J43" s="106"/>
      <c r="K43" s="106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</row>
    <row r="44" spans="1:22" ht="27" customHeight="1" x14ac:dyDescent="0.25">
      <c r="A44" s="225" t="s">
        <v>160</v>
      </c>
      <c r="B44" s="226"/>
      <c r="C44" s="226"/>
      <c r="D44" s="227"/>
      <c r="E44" s="106"/>
      <c r="F44" s="106"/>
      <c r="G44" s="106"/>
      <c r="H44" s="107"/>
      <c r="I44" s="106"/>
      <c r="J44" s="106"/>
      <c r="K44" s="106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</row>
    <row r="45" spans="1:22" ht="12.75" customHeight="1" x14ac:dyDescent="0.25">
      <c r="A45" s="108"/>
      <c r="B45" s="231" t="s">
        <v>236</v>
      </c>
      <c r="C45" s="231"/>
      <c r="D45" s="232"/>
      <c r="E45" s="98">
        <v>13.9</v>
      </c>
      <c r="F45" s="98">
        <v>9.2799999999999994</v>
      </c>
      <c r="G45" s="98">
        <v>13.8</v>
      </c>
      <c r="H45" s="104">
        <v>1</v>
      </c>
      <c r="I45" s="98">
        <v>66</v>
      </c>
      <c r="J45" s="98">
        <v>3.7</v>
      </c>
      <c r="K45" s="98">
        <v>0.6</v>
      </c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</row>
    <row r="46" spans="1:22" x14ac:dyDescent="0.25">
      <c r="A46" s="113"/>
      <c r="B46" s="114"/>
      <c r="D46" s="114" t="s">
        <v>237</v>
      </c>
      <c r="E46" s="111">
        <v>5.6</v>
      </c>
      <c r="F46" s="111">
        <v>5.2</v>
      </c>
      <c r="G46" s="111">
        <v>4.8</v>
      </c>
      <c r="H46" s="112"/>
      <c r="I46" s="111">
        <v>27</v>
      </c>
      <c r="J46" s="111">
        <v>0.7</v>
      </c>
      <c r="K46" s="111">
        <v>0.2</v>
      </c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</row>
    <row r="47" spans="1:22" x14ac:dyDescent="0.25">
      <c r="A47" s="108"/>
      <c r="B47" s="193"/>
      <c r="D47" s="193" t="s">
        <v>257</v>
      </c>
      <c r="E47" s="98">
        <v>1.6</v>
      </c>
      <c r="F47" s="98">
        <v>1.5</v>
      </c>
      <c r="G47" s="98">
        <v>1.3</v>
      </c>
      <c r="H47" s="104">
        <v>1</v>
      </c>
      <c r="I47" s="98">
        <v>7</v>
      </c>
      <c r="J47" s="98">
        <v>0.4</v>
      </c>
      <c r="K47" s="98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</row>
    <row r="48" spans="1:22" x14ac:dyDescent="0.25">
      <c r="A48" s="108"/>
      <c r="B48" s="193"/>
      <c r="D48" s="193" t="s">
        <v>258</v>
      </c>
      <c r="E48" s="98">
        <v>1</v>
      </c>
      <c r="F48" s="98">
        <v>1</v>
      </c>
      <c r="G48" s="98">
        <v>0.9</v>
      </c>
      <c r="H48" s="104">
        <v>1</v>
      </c>
      <c r="I48" s="98">
        <v>6</v>
      </c>
      <c r="J48" s="98">
        <v>0.26</v>
      </c>
      <c r="K48" s="98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x14ac:dyDescent="0.25">
      <c r="A49" s="108"/>
      <c r="B49" s="119"/>
      <c r="C49" s="119"/>
      <c r="D49" s="194" t="s">
        <v>255</v>
      </c>
      <c r="E49" s="98">
        <v>2.2999999999999998</v>
      </c>
      <c r="F49" s="98">
        <v>2.2000000000000002</v>
      </c>
      <c r="G49" s="98">
        <v>1.3</v>
      </c>
      <c r="H49" s="104">
        <v>1.1499999999999999</v>
      </c>
      <c r="I49" s="98">
        <v>7</v>
      </c>
      <c r="J49" s="98">
        <v>439.8</v>
      </c>
      <c r="K49" s="98">
        <v>0.1</v>
      </c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</row>
    <row r="50" spans="1:22" x14ac:dyDescent="0.25">
      <c r="A50" s="225" t="s">
        <v>161</v>
      </c>
      <c r="B50" s="226"/>
      <c r="C50" s="226"/>
      <c r="D50" s="227"/>
      <c r="E50" s="98"/>
      <c r="F50" s="98"/>
      <c r="G50" s="98"/>
      <c r="H50" s="104"/>
      <c r="I50" s="98"/>
      <c r="J50" s="98"/>
      <c r="K50" s="98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</row>
    <row r="51" spans="1:22" x14ac:dyDescent="0.25">
      <c r="A51" s="108"/>
      <c r="B51" s="231" t="s">
        <v>85</v>
      </c>
      <c r="C51" s="231"/>
      <c r="D51" s="232"/>
      <c r="E51" s="98"/>
      <c r="F51" s="98"/>
      <c r="G51" s="98"/>
      <c r="H51" s="104"/>
      <c r="I51" s="98"/>
      <c r="J51" s="98"/>
      <c r="K51" s="98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</row>
    <row r="52" spans="1:22" x14ac:dyDescent="0.25">
      <c r="A52" s="108"/>
      <c r="B52" s="109"/>
      <c r="C52" s="109"/>
      <c r="D52" s="110"/>
      <c r="E52" s="98"/>
      <c r="F52" s="98"/>
      <c r="G52" s="98"/>
      <c r="H52" s="104"/>
      <c r="I52" s="98"/>
      <c r="J52" s="98"/>
      <c r="K52" s="98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</row>
    <row r="53" spans="1:22" x14ac:dyDescent="0.25">
      <c r="A53" s="108"/>
      <c r="B53" s="120"/>
      <c r="C53" s="120"/>
      <c r="D53" s="121"/>
      <c r="E53" s="98"/>
      <c r="F53" s="98"/>
      <c r="G53" s="98"/>
      <c r="H53" s="104"/>
      <c r="I53" s="98"/>
      <c r="J53" s="98"/>
      <c r="K53" s="98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</row>
    <row r="54" spans="1:22" ht="12.75" customHeight="1" x14ac:dyDescent="0.25">
      <c r="A54" s="225" t="s">
        <v>162</v>
      </c>
      <c r="B54" s="226"/>
      <c r="C54" s="226"/>
      <c r="D54" s="227"/>
      <c r="E54" s="98"/>
      <c r="F54" s="98"/>
      <c r="G54" s="98"/>
      <c r="H54" s="104"/>
      <c r="I54" s="98"/>
      <c r="J54" s="98"/>
      <c r="K54" s="98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</row>
    <row r="55" spans="1:22" ht="12.75" customHeight="1" x14ac:dyDescent="0.25">
      <c r="A55" s="108"/>
      <c r="B55" s="231" t="s">
        <v>85</v>
      </c>
      <c r="C55" s="231"/>
      <c r="D55" s="232"/>
      <c r="E55" s="111"/>
      <c r="F55" s="111"/>
      <c r="G55" s="111"/>
      <c r="H55" s="112"/>
      <c r="I55" s="111"/>
      <c r="J55" s="111"/>
      <c r="K55" s="11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</row>
    <row r="56" spans="1:22" x14ac:dyDescent="0.25">
      <c r="A56" s="108"/>
      <c r="B56" s="109"/>
      <c r="C56" s="109"/>
      <c r="D56" s="110"/>
      <c r="E56" s="111"/>
      <c r="F56" s="111"/>
      <c r="G56" s="111"/>
      <c r="H56" s="112"/>
      <c r="I56" s="111"/>
      <c r="J56" s="111"/>
      <c r="K56" s="11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</row>
    <row r="57" spans="1:22" x14ac:dyDescent="0.25">
      <c r="A57" s="108"/>
      <c r="B57" s="109"/>
      <c r="C57" s="109"/>
      <c r="D57" s="110"/>
      <c r="E57" s="111"/>
      <c r="F57" s="111"/>
      <c r="G57" s="111"/>
      <c r="H57" s="112"/>
      <c r="I57" s="111"/>
      <c r="J57" s="111"/>
      <c r="K57" s="11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</row>
    <row r="58" spans="1:22" ht="12.75" customHeight="1" x14ac:dyDescent="0.25">
      <c r="A58" s="225" t="s">
        <v>163</v>
      </c>
      <c r="B58" s="226"/>
      <c r="C58" s="226"/>
      <c r="D58" s="227"/>
      <c r="E58" s="98"/>
      <c r="F58" s="98"/>
      <c r="G58" s="98"/>
      <c r="H58" s="104"/>
      <c r="I58" s="98"/>
      <c r="J58" s="98"/>
      <c r="K58" s="98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</row>
    <row r="59" spans="1:22" ht="12.75" customHeight="1" x14ac:dyDescent="0.25">
      <c r="A59" s="108"/>
      <c r="B59" s="231" t="s">
        <v>85</v>
      </c>
      <c r="C59" s="231"/>
      <c r="D59" s="232"/>
      <c r="E59" s="111"/>
      <c r="F59" s="111"/>
      <c r="G59" s="111"/>
      <c r="H59" s="112"/>
      <c r="I59" s="111"/>
      <c r="J59" s="111"/>
      <c r="K59" s="11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</row>
    <row r="60" spans="1:22" x14ac:dyDescent="0.25">
      <c r="A60" s="108"/>
      <c r="B60" s="109"/>
      <c r="C60" s="109"/>
      <c r="D60" s="110"/>
      <c r="E60" s="111"/>
      <c r="F60" s="111"/>
      <c r="G60" s="111"/>
      <c r="H60" s="112"/>
      <c r="I60" s="111"/>
      <c r="J60" s="111"/>
      <c r="K60" s="11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</row>
    <row r="61" spans="1:22" x14ac:dyDescent="0.25">
      <c r="A61" s="108"/>
      <c r="B61" s="109"/>
      <c r="C61" s="109"/>
      <c r="D61" s="110"/>
      <c r="E61" s="111"/>
      <c r="F61" s="111"/>
      <c r="G61" s="111"/>
      <c r="H61" s="112"/>
      <c r="I61" s="111"/>
      <c r="J61" s="111"/>
      <c r="K61" s="11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</row>
    <row r="62" spans="1:22" ht="38.25" customHeight="1" x14ac:dyDescent="0.25">
      <c r="A62" s="225" t="s">
        <v>164</v>
      </c>
      <c r="B62" s="226"/>
      <c r="C62" s="226"/>
      <c r="D62" s="227"/>
      <c r="E62" s="98"/>
      <c r="F62" s="98"/>
      <c r="G62" s="98"/>
      <c r="H62" s="104"/>
      <c r="I62" s="98"/>
      <c r="J62" s="98"/>
      <c r="K62" s="98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</row>
    <row r="63" spans="1:22" ht="12.75" customHeight="1" x14ac:dyDescent="0.25">
      <c r="A63" s="108"/>
      <c r="B63" s="231" t="s">
        <v>85</v>
      </c>
      <c r="C63" s="231"/>
      <c r="D63" s="232"/>
      <c r="E63" s="98"/>
      <c r="F63" s="98"/>
      <c r="G63" s="98"/>
      <c r="H63" s="104"/>
      <c r="I63" s="98"/>
      <c r="J63" s="98"/>
      <c r="K63" s="98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</row>
    <row r="64" spans="1:22" x14ac:dyDescent="0.25">
      <c r="A64" s="108"/>
      <c r="B64" s="109"/>
      <c r="C64" s="109"/>
      <c r="D64" s="110"/>
      <c r="E64" s="111"/>
      <c r="F64" s="111"/>
      <c r="G64" s="111"/>
      <c r="H64" s="112"/>
      <c r="I64" s="111"/>
      <c r="J64" s="111"/>
      <c r="K64" s="11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</row>
    <row r="65" spans="1:22" x14ac:dyDescent="0.25">
      <c r="A65" s="113"/>
      <c r="B65" s="114"/>
      <c r="C65" s="114"/>
      <c r="D65" s="115"/>
      <c r="E65" s="116"/>
      <c r="F65" s="116"/>
      <c r="G65" s="116"/>
      <c r="H65" s="117"/>
      <c r="I65" s="116"/>
      <c r="J65" s="116"/>
      <c r="K65" s="116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</row>
    <row r="66" spans="1:22" ht="33.75" customHeight="1" x14ac:dyDescent="0.25">
      <c r="A66" s="245" t="s">
        <v>133</v>
      </c>
      <c r="B66" s="246"/>
      <c r="C66" s="246"/>
      <c r="D66" s="247"/>
      <c r="E66" s="98"/>
      <c r="F66" s="98"/>
      <c r="G66" s="98"/>
      <c r="H66" s="104"/>
      <c r="I66" s="98"/>
      <c r="J66" s="98"/>
      <c r="K66" s="98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</row>
    <row r="67" spans="1:22" x14ac:dyDescent="0.25">
      <c r="A67" s="108"/>
      <c r="B67" s="231" t="s">
        <v>85</v>
      </c>
      <c r="C67" s="231"/>
      <c r="D67" s="232"/>
      <c r="E67" s="98"/>
      <c r="F67" s="98"/>
      <c r="G67" s="98"/>
      <c r="H67" s="104"/>
      <c r="I67" s="98"/>
      <c r="J67" s="98"/>
      <c r="K67" s="98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</row>
    <row r="68" spans="1:22" x14ac:dyDescent="0.25">
      <c r="A68" s="108"/>
      <c r="B68" s="109"/>
      <c r="C68" s="109"/>
      <c r="D68" s="110"/>
      <c r="E68" s="111"/>
      <c r="F68" s="111"/>
      <c r="G68" s="111"/>
      <c r="H68" s="112"/>
      <c r="I68" s="111"/>
      <c r="J68" s="111"/>
      <c r="K68" s="11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</row>
    <row r="69" spans="1:22" x14ac:dyDescent="0.25">
      <c r="A69" s="108"/>
      <c r="B69" s="120"/>
      <c r="C69" s="120"/>
      <c r="D69" s="121"/>
      <c r="E69" s="98"/>
      <c r="F69" s="98"/>
      <c r="G69" s="98"/>
      <c r="H69" s="104"/>
      <c r="I69" s="98"/>
      <c r="J69" s="98"/>
      <c r="K69" s="98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</row>
    <row r="70" spans="1:22" ht="30" customHeight="1" x14ac:dyDescent="0.25">
      <c r="A70" s="245" t="s">
        <v>134</v>
      </c>
      <c r="B70" s="246"/>
      <c r="C70" s="246"/>
      <c r="D70" s="247"/>
      <c r="E70" s="98"/>
      <c r="F70" s="98"/>
      <c r="G70" s="98"/>
      <c r="H70" s="104"/>
      <c r="I70" s="98"/>
      <c r="J70" s="98"/>
      <c r="K70" s="98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</row>
    <row r="71" spans="1:22" x14ac:dyDescent="0.25">
      <c r="A71" s="108"/>
      <c r="B71" s="231" t="s">
        <v>85</v>
      </c>
      <c r="C71" s="231"/>
      <c r="D71" s="232"/>
      <c r="E71" s="98"/>
      <c r="F71" s="98"/>
      <c r="G71" s="98"/>
      <c r="H71" s="104"/>
      <c r="I71" s="98"/>
      <c r="J71" s="98"/>
      <c r="K71" s="98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</row>
    <row r="72" spans="1:22" x14ac:dyDescent="0.25">
      <c r="A72" s="108"/>
      <c r="B72" s="109"/>
      <c r="C72" s="109"/>
      <c r="D72" s="110" t="s">
        <v>256</v>
      </c>
      <c r="E72" s="111">
        <v>0.85</v>
      </c>
      <c r="F72" s="111">
        <v>1.4</v>
      </c>
      <c r="G72" s="111">
        <v>2.2000000000000002</v>
      </c>
      <c r="H72" s="112">
        <v>0.1</v>
      </c>
      <c r="I72" s="111">
        <v>11</v>
      </c>
      <c r="J72" s="111">
        <v>0.751</v>
      </c>
      <c r="K72" s="111">
        <v>1.6E-2</v>
      </c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</row>
    <row r="73" spans="1:22" x14ac:dyDescent="0.25">
      <c r="A73" s="108"/>
      <c r="B73" s="120"/>
      <c r="C73" s="120"/>
      <c r="D73" s="121"/>
      <c r="E73" s="98"/>
      <c r="F73" s="98"/>
      <c r="G73" s="98"/>
      <c r="H73" s="104"/>
      <c r="I73" s="98"/>
      <c r="J73" s="98"/>
      <c r="K73" s="98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</row>
    <row r="74" spans="1:22" ht="21.75" customHeight="1" x14ac:dyDescent="0.25">
      <c r="A74" s="225" t="s">
        <v>121</v>
      </c>
      <c r="B74" s="226"/>
      <c r="C74" s="226"/>
      <c r="D74" s="227"/>
      <c r="E74" s="98"/>
      <c r="F74" s="98"/>
      <c r="G74" s="98"/>
      <c r="H74" s="104"/>
      <c r="I74" s="98"/>
      <c r="J74" s="98"/>
      <c r="K74" s="98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</row>
    <row r="75" spans="1:22" x14ac:dyDescent="0.25">
      <c r="A75" s="108"/>
      <c r="B75" s="231" t="s">
        <v>85</v>
      </c>
      <c r="C75" s="231"/>
      <c r="D75" s="232"/>
      <c r="E75" s="98"/>
      <c r="F75" s="98"/>
      <c r="G75" s="98"/>
      <c r="H75" s="104"/>
      <c r="I75" s="98"/>
      <c r="J75" s="98"/>
      <c r="K75" s="98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</row>
    <row r="76" spans="1:22" x14ac:dyDescent="0.25">
      <c r="A76" s="108"/>
      <c r="B76" s="109"/>
      <c r="C76" s="109"/>
      <c r="D76" s="110"/>
      <c r="E76" s="111"/>
      <c r="F76" s="111"/>
      <c r="G76" s="111"/>
      <c r="H76" s="112"/>
      <c r="I76" s="111"/>
      <c r="J76" s="111"/>
      <c r="K76" s="11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</row>
    <row r="77" spans="1:22" x14ac:dyDescent="0.25">
      <c r="A77" s="113"/>
      <c r="B77" s="114"/>
      <c r="C77" s="114"/>
      <c r="D77" s="115"/>
      <c r="E77" s="116"/>
      <c r="F77" s="116"/>
      <c r="G77" s="116"/>
      <c r="H77" s="117"/>
      <c r="I77" s="116"/>
      <c r="J77" s="116"/>
      <c r="K77" s="116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</row>
    <row r="78" spans="1:22" ht="33" customHeight="1" x14ac:dyDescent="0.25">
      <c r="A78" s="225" t="s">
        <v>135</v>
      </c>
      <c r="B78" s="226"/>
      <c r="C78" s="226"/>
      <c r="D78" s="227"/>
      <c r="E78" s="98"/>
      <c r="F78" s="98"/>
      <c r="G78" s="98"/>
      <c r="H78" s="104"/>
      <c r="I78" s="98"/>
      <c r="J78" s="98"/>
      <c r="K78" s="98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</row>
    <row r="79" spans="1:22" x14ac:dyDescent="0.25">
      <c r="A79" s="108"/>
      <c r="B79" s="231" t="s">
        <v>238</v>
      </c>
      <c r="C79" s="231"/>
      <c r="D79" s="232"/>
      <c r="E79" s="98">
        <v>0.4</v>
      </c>
      <c r="F79" s="98">
        <v>0.4</v>
      </c>
      <c r="G79" s="98">
        <v>0.02</v>
      </c>
      <c r="H79" s="104">
        <v>-4.2</v>
      </c>
      <c r="I79" s="98">
        <v>40</v>
      </c>
      <c r="J79" s="98">
        <v>0.6</v>
      </c>
      <c r="K79" s="98">
        <v>0.04</v>
      </c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</row>
    <row r="80" spans="1:22" x14ac:dyDescent="0.25">
      <c r="A80" s="108"/>
      <c r="B80" s="109"/>
      <c r="C80" s="109"/>
      <c r="D80" s="110"/>
      <c r="E80" s="111"/>
      <c r="F80" s="111"/>
      <c r="G80" s="111"/>
      <c r="H80" s="112"/>
      <c r="I80" s="111"/>
      <c r="J80" s="111"/>
      <c r="K80" s="11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</row>
    <row r="81" spans="1:22" x14ac:dyDescent="0.25">
      <c r="A81" s="113"/>
      <c r="B81" s="114"/>
      <c r="C81" s="114"/>
      <c r="D81" s="115"/>
      <c r="E81" s="116"/>
      <c r="F81" s="116"/>
      <c r="G81" s="116"/>
      <c r="H81" s="117"/>
      <c r="I81" s="116"/>
      <c r="J81" s="116"/>
      <c r="K81" s="116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</row>
    <row r="82" spans="1:22" ht="49.5" customHeight="1" x14ac:dyDescent="0.25">
      <c r="A82" s="225" t="s">
        <v>136</v>
      </c>
      <c r="B82" s="226"/>
      <c r="C82" s="226"/>
      <c r="D82" s="227"/>
      <c r="E82" s="122"/>
      <c r="F82" s="122"/>
      <c r="G82" s="122"/>
      <c r="H82" s="123"/>
      <c r="I82" s="122"/>
      <c r="J82" s="122"/>
      <c r="K82" s="122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</row>
    <row r="83" spans="1:22" x14ac:dyDescent="0.25">
      <c r="A83" s="108"/>
      <c r="B83" s="231" t="s">
        <v>85</v>
      </c>
      <c r="C83" s="231"/>
      <c r="D83" s="232"/>
      <c r="E83" s="98"/>
      <c r="F83" s="98"/>
      <c r="G83" s="98"/>
      <c r="H83" s="104"/>
      <c r="I83" s="98"/>
      <c r="J83" s="98"/>
      <c r="K83" s="98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</row>
    <row r="84" spans="1:22" x14ac:dyDescent="0.25">
      <c r="A84" s="108"/>
      <c r="B84" s="109"/>
      <c r="C84" s="109"/>
      <c r="D84" s="110"/>
      <c r="E84" s="111"/>
      <c r="F84" s="111"/>
      <c r="G84" s="111"/>
      <c r="H84" s="112"/>
      <c r="I84" s="111"/>
      <c r="J84" s="111"/>
      <c r="K84" s="11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</row>
    <row r="85" spans="1:22" x14ac:dyDescent="0.25">
      <c r="A85" s="108"/>
      <c r="B85" s="120"/>
      <c r="C85" s="120"/>
      <c r="D85" s="121"/>
      <c r="E85" s="98"/>
      <c r="F85" s="98"/>
      <c r="G85" s="98"/>
      <c r="H85" s="104"/>
      <c r="I85" s="98"/>
      <c r="J85" s="98"/>
      <c r="K85" s="98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</row>
    <row r="86" spans="1:22" ht="33" customHeight="1" x14ac:dyDescent="0.25">
      <c r="A86" s="225" t="s">
        <v>2</v>
      </c>
      <c r="B86" s="226"/>
      <c r="C86" s="226"/>
      <c r="D86" s="227"/>
      <c r="E86" s="122"/>
      <c r="F86" s="122"/>
      <c r="G86" s="122"/>
      <c r="H86" s="123"/>
      <c r="I86" s="122"/>
      <c r="J86" s="122"/>
      <c r="K86" s="122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</row>
    <row r="87" spans="1:22" x14ac:dyDescent="0.25">
      <c r="A87" s="108"/>
      <c r="B87" s="231" t="s">
        <v>85</v>
      </c>
      <c r="C87" s="231"/>
      <c r="D87" s="232"/>
      <c r="E87" s="98"/>
      <c r="F87" s="98"/>
      <c r="G87" s="98"/>
      <c r="H87" s="104"/>
      <c r="I87" s="98"/>
      <c r="J87" s="98"/>
      <c r="K87" s="98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</row>
    <row r="88" spans="1:22" x14ac:dyDescent="0.25">
      <c r="A88" s="108"/>
      <c r="B88" s="109"/>
      <c r="C88" s="109"/>
      <c r="D88" s="110"/>
      <c r="E88" s="111"/>
      <c r="F88" s="111"/>
      <c r="G88" s="111"/>
      <c r="H88" s="112"/>
      <c r="I88" s="111"/>
      <c r="J88" s="111"/>
      <c r="K88" s="11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</row>
    <row r="89" spans="1:22" x14ac:dyDescent="0.25">
      <c r="A89" s="113"/>
      <c r="B89" s="114"/>
      <c r="C89" s="114"/>
      <c r="D89" s="115"/>
      <c r="E89" s="116"/>
      <c r="F89" s="116"/>
      <c r="G89" s="116"/>
      <c r="H89" s="117"/>
      <c r="I89" s="116"/>
      <c r="J89" s="116"/>
      <c r="K89" s="116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</row>
    <row r="90" spans="1:22" ht="38.25" customHeight="1" x14ac:dyDescent="0.25">
      <c r="A90" s="225" t="s">
        <v>137</v>
      </c>
      <c r="B90" s="226"/>
      <c r="C90" s="226"/>
      <c r="D90" s="227"/>
      <c r="E90" s="98"/>
      <c r="F90" s="98"/>
      <c r="G90" s="98"/>
      <c r="H90" s="104"/>
      <c r="I90" s="98"/>
      <c r="J90" s="98"/>
      <c r="K90" s="9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</row>
    <row r="91" spans="1:22" x14ac:dyDescent="0.25">
      <c r="A91" s="108"/>
      <c r="B91" s="231" t="s">
        <v>85</v>
      </c>
      <c r="C91" s="231"/>
      <c r="D91" s="232"/>
      <c r="E91" s="98"/>
      <c r="F91" s="98"/>
      <c r="G91" s="98"/>
      <c r="H91" s="104"/>
      <c r="I91" s="98"/>
      <c r="J91" s="98"/>
      <c r="K91" s="98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</row>
    <row r="92" spans="1:22" x14ac:dyDescent="0.25">
      <c r="A92" s="108"/>
      <c r="B92" s="109"/>
      <c r="C92" s="109"/>
      <c r="D92" s="110"/>
      <c r="E92" s="111"/>
      <c r="F92" s="111"/>
      <c r="G92" s="111"/>
      <c r="H92" s="112"/>
      <c r="I92" s="111"/>
      <c r="J92" s="111"/>
      <c r="K92" s="11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</row>
    <row r="93" spans="1:22" x14ac:dyDescent="0.25">
      <c r="A93" s="108"/>
      <c r="B93" s="120"/>
      <c r="C93" s="120"/>
      <c r="D93" s="121"/>
      <c r="E93" s="98"/>
      <c r="F93" s="98"/>
      <c r="G93" s="98"/>
      <c r="H93" s="104"/>
      <c r="I93" s="98"/>
      <c r="J93" s="98"/>
      <c r="K93" s="98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</row>
    <row r="94" spans="1:22" ht="18" customHeight="1" x14ac:dyDescent="0.25">
      <c r="A94" s="225" t="s">
        <v>165</v>
      </c>
      <c r="B94" s="226"/>
      <c r="C94" s="226"/>
      <c r="D94" s="227"/>
      <c r="E94" s="124"/>
      <c r="F94" s="124"/>
      <c r="G94" s="124"/>
      <c r="H94" s="125"/>
      <c r="I94" s="124"/>
      <c r="J94" s="124"/>
      <c r="K94" s="124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</row>
    <row r="95" spans="1:22" x14ac:dyDescent="0.25">
      <c r="A95" s="108"/>
      <c r="B95" s="231" t="s">
        <v>85</v>
      </c>
      <c r="C95" s="231"/>
      <c r="D95" s="232"/>
      <c r="E95" s="98"/>
      <c r="F95" s="98"/>
      <c r="G95" s="98"/>
      <c r="H95" s="104"/>
      <c r="I95" s="98"/>
      <c r="J95" s="98"/>
      <c r="K95" s="98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</row>
    <row r="96" spans="1:22" x14ac:dyDescent="0.25">
      <c r="A96" s="108"/>
      <c r="B96" s="109"/>
      <c r="C96" s="109"/>
      <c r="D96" s="110"/>
      <c r="E96" s="111"/>
      <c r="F96" s="111"/>
      <c r="G96" s="111"/>
      <c r="H96" s="112"/>
      <c r="I96" s="111"/>
      <c r="J96" s="111"/>
      <c r="K96" s="111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</row>
    <row r="97" spans="1:22" x14ac:dyDescent="0.25">
      <c r="A97" s="113"/>
      <c r="B97" s="114"/>
      <c r="C97" s="114"/>
      <c r="D97" s="115"/>
      <c r="E97" s="116"/>
      <c r="F97" s="116"/>
      <c r="G97" s="116"/>
      <c r="H97" s="117"/>
      <c r="I97" s="116"/>
      <c r="J97" s="116"/>
      <c r="K97" s="116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</row>
    <row r="98" spans="1:22" ht="36" customHeight="1" x14ac:dyDescent="0.25">
      <c r="A98" s="225" t="s">
        <v>166</v>
      </c>
      <c r="B98" s="226"/>
      <c r="C98" s="226"/>
      <c r="D98" s="227"/>
      <c r="E98" s="124"/>
      <c r="F98" s="124"/>
      <c r="G98" s="124"/>
      <c r="H98" s="125"/>
      <c r="I98" s="124"/>
      <c r="J98" s="124"/>
      <c r="K98" s="124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</row>
    <row r="99" spans="1:22" x14ac:dyDescent="0.25">
      <c r="A99" s="108"/>
      <c r="B99" s="231" t="s">
        <v>85</v>
      </c>
      <c r="C99" s="231"/>
      <c r="D99" s="232"/>
      <c r="E99" s="98"/>
      <c r="F99" s="98"/>
      <c r="G99" s="98"/>
      <c r="H99" s="104"/>
      <c r="I99" s="98"/>
      <c r="J99" s="98"/>
      <c r="K99" s="98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</row>
    <row r="100" spans="1:22" x14ac:dyDescent="0.25">
      <c r="A100" s="108"/>
      <c r="B100" s="109"/>
      <c r="C100" s="109"/>
      <c r="D100" s="110"/>
      <c r="E100" s="111"/>
      <c r="F100" s="111"/>
      <c r="G100" s="111"/>
      <c r="H100" s="112"/>
      <c r="I100" s="111"/>
      <c r="J100" s="111"/>
      <c r="K100" s="111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</row>
    <row r="101" spans="1:22" x14ac:dyDescent="0.25">
      <c r="A101" s="113"/>
      <c r="B101" s="114"/>
      <c r="C101" s="114"/>
      <c r="D101" s="115"/>
      <c r="E101" s="116"/>
      <c r="F101" s="116"/>
      <c r="G101" s="116"/>
      <c r="H101" s="117"/>
      <c r="I101" s="116"/>
      <c r="J101" s="116"/>
      <c r="K101" s="116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</row>
    <row r="102" spans="1:22" ht="35.25" customHeight="1" x14ac:dyDescent="0.25">
      <c r="A102" s="225" t="s">
        <v>138</v>
      </c>
      <c r="B102" s="226"/>
      <c r="C102" s="226"/>
      <c r="D102" s="227"/>
      <c r="E102" s="122"/>
      <c r="F102" s="122"/>
      <c r="G102" s="122"/>
      <c r="H102" s="123"/>
      <c r="I102" s="122"/>
      <c r="J102" s="122"/>
      <c r="K102" s="122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</row>
    <row r="103" spans="1:22" x14ac:dyDescent="0.25">
      <c r="A103" s="108"/>
      <c r="B103" s="231" t="s">
        <v>85</v>
      </c>
      <c r="C103" s="231"/>
      <c r="D103" s="232"/>
      <c r="E103" s="98"/>
      <c r="F103" s="98"/>
      <c r="G103" s="98"/>
      <c r="H103" s="104"/>
      <c r="I103" s="98"/>
      <c r="J103" s="98"/>
      <c r="K103" s="98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</row>
    <row r="104" spans="1:22" x14ac:dyDescent="0.25">
      <c r="A104" s="108"/>
      <c r="B104" s="109"/>
      <c r="C104" s="109"/>
      <c r="D104" s="110"/>
      <c r="E104" s="111"/>
      <c r="F104" s="111"/>
      <c r="G104" s="111"/>
      <c r="H104" s="112"/>
      <c r="I104" s="111"/>
      <c r="J104" s="111"/>
      <c r="K104" s="11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</row>
    <row r="105" spans="1:22" x14ac:dyDescent="0.25">
      <c r="A105" s="108"/>
      <c r="B105" s="120"/>
      <c r="C105" s="120"/>
      <c r="D105" s="121"/>
      <c r="E105" s="98"/>
      <c r="F105" s="98"/>
      <c r="G105" s="98"/>
      <c r="H105" s="104"/>
      <c r="I105" s="98"/>
      <c r="J105" s="98"/>
      <c r="K105" s="98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</row>
    <row r="106" spans="1:22" ht="34.5" customHeight="1" x14ac:dyDescent="0.25">
      <c r="A106" s="225" t="s">
        <v>167</v>
      </c>
      <c r="B106" s="226"/>
      <c r="C106" s="226"/>
      <c r="D106" s="227"/>
      <c r="E106" s="127"/>
      <c r="F106" s="127"/>
      <c r="G106" s="127"/>
      <c r="H106" s="128"/>
      <c r="I106" s="127"/>
      <c r="J106" s="127"/>
      <c r="K106" s="127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</row>
    <row r="107" spans="1:22" x14ac:dyDescent="0.25">
      <c r="A107" s="108"/>
      <c r="B107" s="231" t="s">
        <v>85</v>
      </c>
      <c r="C107" s="231"/>
      <c r="D107" s="232"/>
      <c r="E107" s="98"/>
      <c r="F107" s="98"/>
      <c r="G107" s="98"/>
      <c r="H107" s="104"/>
      <c r="I107" s="98"/>
      <c r="J107" s="98"/>
      <c r="K107" s="98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</row>
    <row r="108" spans="1:22" x14ac:dyDescent="0.25">
      <c r="A108" s="108"/>
      <c r="B108" s="120"/>
      <c r="C108" s="120"/>
      <c r="D108" s="121"/>
      <c r="E108" s="98"/>
      <c r="F108" s="98"/>
      <c r="G108" s="98"/>
      <c r="H108" s="104"/>
      <c r="I108" s="98"/>
      <c r="J108" s="98"/>
      <c r="K108" s="98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</row>
    <row r="109" spans="1:22" x14ac:dyDescent="0.25">
      <c r="A109" s="113"/>
      <c r="B109" s="114"/>
      <c r="C109" s="114"/>
      <c r="D109" s="115"/>
      <c r="E109" s="116"/>
      <c r="F109" s="116"/>
      <c r="G109" s="116"/>
      <c r="H109" s="117"/>
      <c r="I109" s="116"/>
      <c r="J109" s="116"/>
      <c r="K109" s="116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</row>
    <row r="110" spans="1:22" ht="37.5" customHeight="1" x14ac:dyDescent="0.25">
      <c r="A110" s="225" t="s">
        <v>139</v>
      </c>
      <c r="B110" s="226"/>
      <c r="C110" s="226"/>
      <c r="D110" s="227"/>
      <c r="E110" s="98"/>
      <c r="F110" s="98"/>
      <c r="G110" s="98"/>
      <c r="H110" s="104"/>
      <c r="I110" s="98"/>
      <c r="J110" s="98"/>
      <c r="K110" s="98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</row>
    <row r="111" spans="1:22" x14ac:dyDescent="0.25">
      <c r="A111" s="108"/>
      <c r="B111" s="240" t="s">
        <v>85</v>
      </c>
      <c r="C111" s="240"/>
      <c r="D111" s="241"/>
      <c r="E111" s="98"/>
      <c r="F111" s="98"/>
      <c r="G111" s="98"/>
      <c r="H111" s="104"/>
      <c r="I111" s="98"/>
      <c r="J111" s="98"/>
      <c r="K111" s="98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</row>
    <row r="112" spans="1:22" x14ac:dyDescent="0.25">
      <c r="A112" s="108"/>
      <c r="B112" s="109"/>
      <c r="C112" s="109"/>
      <c r="D112" s="110"/>
      <c r="E112" s="111"/>
      <c r="F112" s="111"/>
      <c r="G112" s="111"/>
      <c r="H112" s="112"/>
      <c r="I112" s="111"/>
      <c r="J112" s="111"/>
      <c r="K112" s="11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</row>
    <row r="113" spans="1:22" x14ac:dyDescent="0.25">
      <c r="A113" s="108"/>
      <c r="B113" s="120"/>
      <c r="C113" s="120"/>
      <c r="D113" s="121"/>
      <c r="E113" s="98"/>
      <c r="F113" s="98"/>
      <c r="G113" s="98"/>
      <c r="H113" s="104"/>
      <c r="I113" s="98"/>
      <c r="J113" s="98"/>
      <c r="K113" s="98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</row>
    <row r="114" spans="1:22" ht="35.25" customHeight="1" x14ac:dyDescent="0.25">
      <c r="A114" s="225" t="s">
        <v>140</v>
      </c>
      <c r="B114" s="226"/>
      <c r="C114" s="226"/>
      <c r="D114" s="227"/>
      <c r="E114" s="98"/>
      <c r="F114" s="98"/>
      <c r="G114" s="98"/>
      <c r="H114" s="104"/>
      <c r="I114" s="98"/>
      <c r="J114" s="98"/>
      <c r="K114" s="98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</row>
    <row r="115" spans="1:22" x14ac:dyDescent="0.25">
      <c r="A115" s="108"/>
      <c r="B115" s="231" t="s">
        <v>85</v>
      </c>
      <c r="C115" s="231"/>
      <c r="D115" s="232"/>
      <c r="E115" s="98"/>
      <c r="F115" s="98"/>
      <c r="G115" s="98"/>
      <c r="H115" s="104"/>
      <c r="I115" s="98"/>
      <c r="J115" s="98"/>
      <c r="K115" s="98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</row>
    <row r="116" spans="1:22" x14ac:dyDescent="0.25">
      <c r="A116" s="108"/>
      <c r="B116" s="109"/>
      <c r="C116" s="109"/>
      <c r="D116" s="110"/>
      <c r="E116" s="111"/>
      <c r="F116" s="111"/>
      <c r="G116" s="111"/>
      <c r="H116" s="112"/>
      <c r="I116" s="111"/>
      <c r="J116" s="111"/>
      <c r="K116" s="11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</row>
    <row r="117" spans="1:22" x14ac:dyDescent="0.25">
      <c r="A117" s="108"/>
      <c r="B117" s="120"/>
      <c r="C117" s="120"/>
      <c r="D117" s="121"/>
      <c r="E117" s="98"/>
      <c r="F117" s="98"/>
      <c r="G117" s="98"/>
      <c r="H117" s="104"/>
      <c r="I117" s="98"/>
      <c r="J117" s="98"/>
      <c r="K117" s="98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</row>
    <row r="118" spans="1:22" ht="15.75" customHeight="1" x14ac:dyDescent="0.25">
      <c r="A118" s="225" t="s">
        <v>141</v>
      </c>
      <c r="B118" s="226"/>
      <c r="C118" s="226"/>
      <c r="D118" s="227"/>
      <c r="E118" s="98"/>
      <c r="F118" s="98"/>
      <c r="G118" s="98"/>
      <c r="H118" s="104"/>
      <c r="I118" s="98"/>
      <c r="J118" s="98"/>
      <c r="K118" s="98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</row>
    <row r="119" spans="1:22" x14ac:dyDescent="0.25">
      <c r="A119" s="108"/>
      <c r="B119" s="231" t="s">
        <v>85</v>
      </c>
      <c r="C119" s="231"/>
      <c r="D119" s="232"/>
      <c r="E119" s="98"/>
      <c r="F119" s="98"/>
      <c r="G119" s="98"/>
      <c r="H119" s="104"/>
      <c r="I119" s="98"/>
      <c r="J119" s="98"/>
      <c r="K119" s="98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</row>
    <row r="120" spans="1:22" x14ac:dyDescent="0.25">
      <c r="A120" s="108"/>
      <c r="B120" s="109"/>
      <c r="C120" s="109"/>
      <c r="D120" s="110"/>
      <c r="E120" s="111"/>
      <c r="F120" s="111"/>
      <c r="G120" s="111"/>
      <c r="H120" s="112"/>
      <c r="I120" s="111"/>
      <c r="J120" s="111"/>
      <c r="K120" s="11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</row>
    <row r="121" spans="1:22" x14ac:dyDescent="0.25">
      <c r="A121" s="108"/>
      <c r="B121" s="120"/>
      <c r="C121" s="120"/>
      <c r="D121" s="121"/>
      <c r="E121" s="98"/>
      <c r="F121" s="98"/>
      <c r="G121" s="98"/>
      <c r="H121" s="104"/>
      <c r="I121" s="98"/>
      <c r="J121" s="98"/>
      <c r="K121" s="98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</row>
    <row r="122" spans="1:22" ht="12.75" customHeight="1" x14ac:dyDescent="0.25">
      <c r="A122" s="225" t="s">
        <v>168</v>
      </c>
      <c r="B122" s="226"/>
      <c r="C122" s="226"/>
      <c r="D122" s="227"/>
      <c r="E122" s="122"/>
      <c r="F122" s="122"/>
      <c r="G122" s="122"/>
      <c r="H122" s="123"/>
      <c r="I122" s="122"/>
      <c r="J122" s="122"/>
      <c r="K122" s="122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</row>
    <row r="123" spans="1:22" ht="17.25" customHeight="1" x14ac:dyDescent="0.25">
      <c r="A123" s="108"/>
      <c r="B123" s="231" t="s">
        <v>85</v>
      </c>
      <c r="C123" s="231"/>
      <c r="D123" s="232"/>
      <c r="E123" s="98"/>
      <c r="F123" s="98"/>
      <c r="G123" s="98"/>
      <c r="H123" s="104"/>
      <c r="I123" s="98"/>
      <c r="J123" s="98"/>
      <c r="K123" s="98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</row>
    <row r="124" spans="1:22" x14ac:dyDescent="0.25">
      <c r="A124" s="108"/>
      <c r="B124" s="109"/>
      <c r="C124" s="109"/>
      <c r="D124" s="110"/>
      <c r="E124" s="111"/>
      <c r="F124" s="111"/>
      <c r="G124" s="111"/>
      <c r="H124" s="112"/>
      <c r="I124" s="111"/>
      <c r="J124" s="111"/>
      <c r="K124" s="11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</row>
    <row r="125" spans="1:22" x14ac:dyDescent="0.25">
      <c r="A125" s="108"/>
      <c r="B125" s="120"/>
      <c r="C125" s="120"/>
      <c r="D125" s="121"/>
      <c r="E125" s="98"/>
      <c r="F125" s="98"/>
      <c r="G125" s="98"/>
      <c r="H125" s="104"/>
      <c r="I125" s="98"/>
      <c r="J125" s="98"/>
      <c r="K125" s="98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</row>
    <row r="126" spans="1:22" ht="47.45" customHeight="1" x14ac:dyDescent="0.25">
      <c r="A126" s="228" t="s">
        <v>127</v>
      </c>
      <c r="B126" s="229"/>
      <c r="C126" s="229"/>
      <c r="D126" s="230"/>
      <c r="E126" s="98">
        <v>477</v>
      </c>
      <c r="F126" s="98">
        <v>1234.06</v>
      </c>
      <c r="G126" s="98"/>
      <c r="H126" s="104"/>
      <c r="I126" s="98">
        <v>1730</v>
      </c>
      <c r="J126" s="98"/>
      <c r="K126" s="98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</row>
    <row r="127" spans="1:22" x14ac:dyDescent="0.25">
      <c r="A127" s="242" t="s">
        <v>85</v>
      </c>
      <c r="B127" s="243"/>
      <c r="C127" s="243"/>
      <c r="D127" s="244"/>
      <c r="E127" s="98"/>
      <c r="F127" s="98"/>
      <c r="G127" s="98"/>
      <c r="H127" s="104"/>
      <c r="I127" s="98"/>
      <c r="J127" s="98"/>
      <c r="K127" s="98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</row>
    <row r="128" spans="1:22" x14ac:dyDescent="0.25">
      <c r="A128" s="108"/>
      <c r="B128" s="109"/>
      <c r="C128" s="109"/>
      <c r="D128" s="110"/>
      <c r="E128" s="111"/>
      <c r="F128" s="111"/>
      <c r="G128" s="111"/>
      <c r="H128" s="112"/>
      <c r="I128" s="111"/>
      <c r="J128" s="111"/>
      <c r="K128" s="11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</row>
    <row r="129" spans="1:22" x14ac:dyDescent="0.25">
      <c r="A129" s="108"/>
      <c r="B129" s="120"/>
      <c r="C129" s="120"/>
      <c r="D129" s="121"/>
      <c r="E129" s="98"/>
      <c r="F129" s="98"/>
      <c r="G129" s="98"/>
      <c r="H129" s="104"/>
      <c r="I129" s="98"/>
      <c r="J129" s="98"/>
      <c r="K129" s="98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</row>
    <row r="130" spans="1:22" ht="60.75" customHeight="1" x14ac:dyDescent="0.25">
      <c r="A130" s="228" t="s">
        <v>169</v>
      </c>
      <c r="B130" s="229"/>
      <c r="C130" s="229"/>
      <c r="D130" s="230"/>
      <c r="E130" s="98">
        <v>125.3</v>
      </c>
      <c r="F130" s="98">
        <v>353.2</v>
      </c>
      <c r="G130" s="98">
        <v>149.28</v>
      </c>
      <c r="H130" s="104">
        <v>-33.4</v>
      </c>
      <c r="I130" s="98">
        <v>830</v>
      </c>
      <c r="J130" s="98">
        <v>46.973999999999997</v>
      </c>
      <c r="K130" s="98">
        <v>0.68</v>
      </c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</row>
    <row r="131" spans="1:22" x14ac:dyDescent="0.25">
      <c r="A131" s="242" t="s">
        <v>239</v>
      </c>
      <c r="B131" s="243"/>
      <c r="C131" s="243"/>
      <c r="D131" s="244"/>
      <c r="E131" s="98">
        <v>436</v>
      </c>
      <c r="F131" s="98">
        <v>436</v>
      </c>
      <c r="G131" s="98">
        <v>535</v>
      </c>
      <c r="H131" s="104">
        <v>-99</v>
      </c>
      <c r="I131" s="98">
        <v>106</v>
      </c>
      <c r="J131" s="98">
        <v>169.2</v>
      </c>
      <c r="K131" s="98">
        <v>0.4</v>
      </c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</row>
    <row r="132" spans="1:22" x14ac:dyDescent="0.25">
      <c r="A132" s="108"/>
      <c r="B132" s="109"/>
      <c r="C132" s="109"/>
      <c r="D132" s="110"/>
      <c r="E132" s="111"/>
      <c r="F132" s="111"/>
      <c r="G132" s="111"/>
      <c r="H132" s="112"/>
      <c r="I132" s="111"/>
      <c r="J132" s="111"/>
      <c r="K132" s="11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</row>
    <row r="133" spans="1:22" x14ac:dyDescent="0.25">
      <c r="A133" s="108"/>
      <c r="B133" s="120"/>
      <c r="C133" s="120"/>
      <c r="D133" s="121"/>
      <c r="E133" s="98"/>
      <c r="F133" s="98"/>
      <c r="G133" s="98"/>
      <c r="H133" s="104"/>
      <c r="I133" s="98"/>
      <c r="J133" s="98"/>
      <c r="K133" s="98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</row>
    <row r="134" spans="1:22" x14ac:dyDescent="0.25">
      <c r="A134" s="228" t="s">
        <v>193</v>
      </c>
      <c r="B134" s="229"/>
      <c r="C134" s="229"/>
      <c r="D134" s="230"/>
      <c r="E134" s="122">
        <v>17.2</v>
      </c>
      <c r="F134" s="122">
        <v>38.200000000000003</v>
      </c>
      <c r="G134" s="122"/>
      <c r="H134" s="123"/>
      <c r="I134" s="122">
        <v>360</v>
      </c>
      <c r="J134" s="122">
        <v>50.66</v>
      </c>
      <c r="K134" s="122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</row>
    <row r="135" spans="1:22" x14ac:dyDescent="0.25">
      <c r="A135" s="108"/>
      <c r="B135" s="231" t="s">
        <v>85</v>
      </c>
      <c r="C135" s="231"/>
      <c r="D135" s="232"/>
      <c r="E135" s="106"/>
      <c r="F135" s="106"/>
      <c r="G135" s="106"/>
      <c r="H135" s="107"/>
      <c r="I135" s="106"/>
      <c r="J135" s="106"/>
      <c r="K135" s="106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</row>
    <row r="136" spans="1:22" x14ac:dyDescent="0.25">
      <c r="A136" s="108"/>
      <c r="B136" s="109"/>
      <c r="C136" s="109"/>
      <c r="D136" s="110"/>
      <c r="E136" s="111"/>
      <c r="F136" s="111"/>
      <c r="G136" s="111"/>
      <c r="H136" s="112"/>
      <c r="I136" s="111"/>
      <c r="J136" s="111"/>
      <c r="K136" s="11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</row>
    <row r="137" spans="1:22" x14ac:dyDescent="0.25">
      <c r="A137" s="113"/>
      <c r="B137" s="114"/>
      <c r="C137" s="114"/>
      <c r="D137" s="115"/>
      <c r="E137" s="111"/>
      <c r="F137" s="111"/>
      <c r="G137" s="111"/>
      <c r="H137" s="112"/>
      <c r="I137" s="111"/>
      <c r="J137" s="111"/>
      <c r="K137" s="11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</row>
    <row r="138" spans="1:22" ht="50.25" customHeight="1" x14ac:dyDescent="0.25">
      <c r="A138" s="228" t="s">
        <v>194</v>
      </c>
      <c r="B138" s="229"/>
      <c r="C138" s="229"/>
      <c r="D138" s="230"/>
      <c r="E138" s="122">
        <v>4273.2</v>
      </c>
      <c r="F138" s="122">
        <v>2299.9</v>
      </c>
      <c r="G138" s="122"/>
      <c r="H138" s="123"/>
      <c r="I138" s="122">
        <v>2590</v>
      </c>
      <c r="J138" s="122">
        <v>179.3</v>
      </c>
      <c r="K138" s="122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</row>
    <row r="139" spans="1:22" x14ac:dyDescent="0.25">
      <c r="A139" s="108"/>
      <c r="B139" s="231" t="s">
        <v>85</v>
      </c>
      <c r="C139" s="231"/>
      <c r="D139" s="232"/>
      <c r="E139" s="98"/>
      <c r="F139" s="98"/>
      <c r="G139" s="98"/>
      <c r="H139" s="104"/>
      <c r="I139" s="98"/>
      <c r="J139" s="98"/>
      <c r="K139" s="98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</row>
    <row r="140" spans="1:22" x14ac:dyDescent="0.25">
      <c r="A140" s="108"/>
      <c r="B140" s="109"/>
      <c r="C140" s="109"/>
      <c r="D140" s="110"/>
      <c r="E140" s="111"/>
      <c r="F140" s="111"/>
      <c r="G140" s="111"/>
      <c r="H140" s="112"/>
      <c r="I140" s="111"/>
      <c r="J140" s="111"/>
      <c r="K140" s="11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</row>
    <row r="141" spans="1:22" x14ac:dyDescent="0.25">
      <c r="A141" s="113"/>
      <c r="B141" s="114"/>
      <c r="C141" s="114"/>
      <c r="D141" s="115"/>
      <c r="E141" s="116"/>
      <c r="F141" s="116"/>
      <c r="G141" s="116"/>
      <c r="H141" s="117"/>
      <c r="I141" s="116"/>
      <c r="J141" s="116"/>
      <c r="K141" s="116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</row>
    <row r="142" spans="1:22" x14ac:dyDescent="0.25">
      <c r="A142" s="228" t="s">
        <v>195</v>
      </c>
      <c r="B142" s="229"/>
      <c r="C142" s="229"/>
      <c r="D142" s="230"/>
      <c r="E142" s="122">
        <v>8.8000000000000007</v>
      </c>
      <c r="F142" s="122">
        <v>79.599999999999994</v>
      </c>
      <c r="G142" s="122"/>
      <c r="H142" s="123"/>
      <c r="I142" s="122">
        <v>811</v>
      </c>
      <c r="J142" s="122">
        <v>37</v>
      </c>
      <c r="K142" s="122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</row>
    <row r="143" spans="1:22" x14ac:dyDescent="0.25">
      <c r="A143" s="118"/>
      <c r="B143" s="231" t="s">
        <v>240</v>
      </c>
      <c r="C143" s="231"/>
      <c r="D143" s="232"/>
      <c r="E143" s="98">
        <v>8.1999999999999993</v>
      </c>
      <c r="F143" s="98">
        <v>8.1999999999999993</v>
      </c>
      <c r="G143" s="98">
        <v>8.6999999999999993</v>
      </c>
      <c r="H143" s="104">
        <v>-1.5</v>
      </c>
      <c r="I143" s="98">
        <v>65</v>
      </c>
      <c r="J143" s="98">
        <v>2.8</v>
      </c>
      <c r="K143" s="98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</row>
    <row r="144" spans="1:22" x14ac:dyDescent="0.25">
      <c r="A144" s="118"/>
      <c r="B144" s="109"/>
      <c r="C144" s="109"/>
      <c r="D144" s="110"/>
      <c r="E144" s="111"/>
      <c r="F144" s="111"/>
      <c r="G144" s="111"/>
      <c r="H144" s="112"/>
      <c r="I144" s="111"/>
      <c r="J144" s="111"/>
      <c r="K144" s="11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</row>
    <row r="145" spans="1:22" x14ac:dyDescent="0.25">
      <c r="A145" s="118"/>
      <c r="B145" s="120"/>
      <c r="C145" s="120"/>
      <c r="D145" s="121"/>
      <c r="E145" s="129"/>
      <c r="F145" s="129"/>
      <c r="G145" s="129"/>
      <c r="H145" s="130"/>
      <c r="I145" s="129"/>
      <c r="J145" s="129"/>
      <c r="K145" s="129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</row>
    <row r="146" spans="1:22" ht="36.75" customHeight="1" x14ac:dyDescent="0.25">
      <c r="A146" s="228" t="s">
        <v>196</v>
      </c>
      <c r="B146" s="229"/>
      <c r="C146" s="229"/>
      <c r="D146" s="230"/>
      <c r="E146" s="122"/>
      <c r="F146" s="122"/>
      <c r="G146" s="122"/>
      <c r="H146" s="123"/>
      <c r="I146" s="122"/>
      <c r="J146" s="122"/>
      <c r="K146" s="122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</row>
    <row r="147" spans="1:22" x14ac:dyDescent="0.25">
      <c r="A147" s="118"/>
      <c r="B147" s="231" t="s">
        <v>85</v>
      </c>
      <c r="C147" s="231"/>
      <c r="D147" s="232"/>
      <c r="E147" s="98"/>
      <c r="F147" s="98"/>
      <c r="G147" s="98"/>
      <c r="H147" s="104"/>
      <c r="I147" s="98"/>
      <c r="J147" s="98"/>
      <c r="K147" s="98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</row>
    <row r="148" spans="1:22" x14ac:dyDescent="0.25">
      <c r="A148" s="118"/>
      <c r="B148" s="109"/>
      <c r="C148" s="109"/>
      <c r="D148" s="110"/>
      <c r="E148" s="111"/>
      <c r="F148" s="111"/>
      <c r="G148" s="111"/>
      <c r="H148" s="112"/>
      <c r="I148" s="111"/>
      <c r="J148" s="111"/>
      <c r="K148" s="11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</row>
    <row r="149" spans="1:22" x14ac:dyDescent="0.25">
      <c r="A149" s="118"/>
      <c r="B149" s="120"/>
      <c r="C149" s="120"/>
      <c r="D149" s="121"/>
      <c r="E149" s="129"/>
      <c r="F149" s="129"/>
      <c r="G149" s="129"/>
      <c r="H149" s="130"/>
      <c r="I149" s="129"/>
      <c r="J149" s="129"/>
      <c r="K149" s="129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</row>
    <row r="150" spans="1:22" ht="37.5" customHeight="1" x14ac:dyDescent="0.25">
      <c r="A150" s="228" t="s">
        <v>197</v>
      </c>
      <c r="B150" s="229"/>
      <c r="C150" s="229"/>
      <c r="D150" s="230"/>
      <c r="E150" s="98">
        <v>8.3000000000000007</v>
      </c>
      <c r="F150" s="98">
        <v>8.3000000000000007</v>
      </c>
      <c r="G150" s="98"/>
      <c r="H150" s="104"/>
      <c r="I150" s="98">
        <v>519</v>
      </c>
      <c r="J150" s="98"/>
      <c r="K150" s="98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</row>
    <row r="151" spans="1:22" x14ac:dyDescent="0.25">
      <c r="A151" s="108"/>
      <c r="B151" s="231" t="s">
        <v>85</v>
      </c>
      <c r="C151" s="231"/>
      <c r="D151" s="232"/>
      <c r="E151" s="98"/>
      <c r="F151" s="98"/>
      <c r="G151" s="98"/>
      <c r="H151" s="104"/>
      <c r="I151" s="98"/>
      <c r="J151" s="98"/>
      <c r="K151" s="98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</row>
    <row r="152" spans="1:22" ht="12.75" customHeight="1" x14ac:dyDescent="0.25">
      <c r="A152" s="108"/>
      <c r="B152" s="109"/>
      <c r="C152" s="109"/>
      <c r="D152" s="110"/>
      <c r="E152" s="98"/>
      <c r="F152" s="98"/>
      <c r="G152" s="98"/>
      <c r="H152" s="104"/>
      <c r="I152" s="98"/>
      <c r="J152" s="98"/>
      <c r="K152" s="98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</row>
    <row r="153" spans="1:22" x14ac:dyDescent="0.25">
      <c r="A153" s="113"/>
      <c r="B153" s="114"/>
      <c r="C153" s="114"/>
      <c r="D153" s="115"/>
      <c r="E153" s="98"/>
      <c r="F153" s="98"/>
      <c r="G153" s="98"/>
      <c r="H153" s="104"/>
      <c r="I153" s="98"/>
      <c r="J153" s="98"/>
      <c r="K153" s="98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</row>
    <row r="154" spans="1:22" x14ac:dyDescent="0.25">
      <c r="A154" s="228" t="s">
        <v>3</v>
      </c>
      <c r="B154" s="229"/>
      <c r="C154" s="229"/>
      <c r="D154" s="230"/>
      <c r="E154" s="98"/>
      <c r="F154" s="98">
        <v>97.28</v>
      </c>
      <c r="G154" s="98"/>
      <c r="H154" s="104"/>
      <c r="I154" s="98">
        <v>5890</v>
      </c>
      <c r="J154" s="98">
        <v>11.4</v>
      </c>
      <c r="K154" s="131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</row>
    <row r="155" spans="1:22" x14ac:dyDescent="0.25">
      <c r="A155" s="108"/>
      <c r="B155" s="231" t="s">
        <v>85</v>
      </c>
      <c r="C155" s="231"/>
      <c r="D155" s="232"/>
      <c r="E155" s="98"/>
      <c r="F155" s="98"/>
      <c r="G155" s="98"/>
      <c r="H155" s="104"/>
      <c r="I155" s="98"/>
      <c r="J155" s="98"/>
      <c r="K155" s="98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</row>
    <row r="156" spans="1:22" x14ac:dyDescent="0.25">
      <c r="A156" s="108"/>
      <c r="B156" s="237" t="s">
        <v>259</v>
      </c>
      <c r="C156" s="238"/>
      <c r="D156" s="239"/>
      <c r="E156" s="111">
        <v>9.75</v>
      </c>
      <c r="F156" s="111">
        <v>9.75</v>
      </c>
      <c r="G156" s="111"/>
      <c r="H156" s="112"/>
      <c r="I156" s="111">
        <v>81</v>
      </c>
      <c r="J156" s="111">
        <v>4.9000000000000004</v>
      </c>
      <c r="K156" s="11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</row>
    <row r="157" spans="1:22" ht="16.5" thickBot="1" x14ac:dyDescent="0.3">
      <c r="A157" s="108"/>
      <c r="B157" s="120"/>
      <c r="C157" s="120"/>
      <c r="D157" s="121"/>
      <c r="E157" s="98"/>
      <c r="F157" s="98"/>
      <c r="G157" s="98"/>
      <c r="H157" s="104"/>
      <c r="I157" s="98"/>
      <c r="J157" s="98"/>
      <c r="K157" s="98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</row>
    <row r="158" spans="1:22" ht="36" customHeight="1" thickTop="1" thickBot="1" x14ac:dyDescent="0.3">
      <c r="A158" s="234" t="s">
        <v>192</v>
      </c>
      <c r="B158" s="235"/>
      <c r="C158" s="235"/>
      <c r="D158" s="236"/>
      <c r="E158" s="133">
        <v>1109.3</v>
      </c>
      <c r="F158" s="133">
        <v>1307.9000000000001</v>
      </c>
      <c r="G158" s="133"/>
      <c r="H158" s="134"/>
      <c r="I158" s="133">
        <v>14026</v>
      </c>
      <c r="J158" s="134">
        <v>968.9</v>
      </c>
      <c r="K158" s="133"/>
      <c r="L158" s="101"/>
      <c r="M158" s="101"/>
      <c r="N158" s="135"/>
      <c r="O158" s="101"/>
      <c r="P158" s="101"/>
      <c r="Q158" s="101"/>
      <c r="R158" s="101"/>
      <c r="S158" s="101"/>
      <c r="T158" s="101"/>
      <c r="U158" s="101"/>
      <c r="V158" s="101"/>
    </row>
    <row r="159" spans="1:22" ht="12.75" customHeight="1" thickTop="1" x14ac:dyDescent="0.25">
      <c r="A159" s="102"/>
      <c r="B159" s="102"/>
      <c r="C159" s="102"/>
      <c r="D159" s="102"/>
      <c r="E159" s="101"/>
      <c r="F159" s="101"/>
      <c r="G159" s="101"/>
      <c r="H159" s="103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</row>
    <row r="160" spans="1:22" ht="81.599999999999994" customHeight="1" x14ac:dyDescent="0.25">
      <c r="A160" s="233" t="s">
        <v>213</v>
      </c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</row>
    <row r="161" spans="1:22" x14ac:dyDescent="0.25">
      <c r="A161" s="102"/>
      <c r="B161" s="102"/>
      <c r="C161" s="102"/>
      <c r="D161" s="102"/>
      <c r="E161" s="101"/>
      <c r="F161" s="101"/>
      <c r="G161" s="101"/>
      <c r="H161" s="103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</row>
    <row r="162" spans="1:22" x14ac:dyDescent="0.25">
      <c r="A162" s="102"/>
      <c r="B162" s="102"/>
      <c r="C162" s="102"/>
      <c r="D162" s="102"/>
      <c r="E162" s="101"/>
      <c r="F162" s="101"/>
      <c r="G162" s="101"/>
      <c r="H162" s="103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</row>
    <row r="163" spans="1:22" x14ac:dyDescent="0.25">
      <c r="A163" s="102"/>
      <c r="B163" s="102"/>
      <c r="C163" s="102"/>
      <c r="D163" s="102"/>
      <c r="E163" s="101"/>
      <c r="F163" s="101"/>
      <c r="G163" s="101"/>
      <c r="H163" s="103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</row>
    <row r="164" spans="1:22" x14ac:dyDescent="0.25">
      <c r="A164" s="102"/>
      <c r="B164" s="102"/>
      <c r="C164" s="102"/>
      <c r="D164" s="102"/>
      <c r="E164" s="101"/>
      <c r="F164" s="101"/>
      <c r="G164" s="101"/>
      <c r="H164" s="103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</row>
    <row r="165" spans="1:22" x14ac:dyDescent="0.25">
      <c r="A165" s="102"/>
      <c r="B165" s="102"/>
      <c r="C165" s="102"/>
      <c r="D165" s="102"/>
      <c r="E165" s="101"/>
      <c r="F165" s="101"/>
      <c r="G165" s="101"/>
      <c r="H165" s="103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</row>
    <row r="166" spans="1:22" x14ac:dyDescent="0.25">
      <c r="A166" s="102"/>
      <c r="B166" s="102"/>
      <c r="C166" s="102"/>
      <c r="D166" s="102"/>
      <c r="E166" s="101"/>
      <c r="F166" s="101"/>
      <c r="G166" s="101"/>
      <c r="H166" s="103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</row>
    <row r="167" spans="1:22" x14ac:dyDescent="0.25">
      <c r="A167" s="102"/>
      <c r="B167" s="102"/>
      <c r="C167" s="102"/>
      <c r="D167" s="102"/>
      <c r="E167" s="101"/>
      <c r="F167" s="101"/>
      <c r="G167" s="101"/>
      <c r="H167" s="103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</row>
    <row r="168" spans="1:22" x14ac:dyDescent="0.25">
      <c r="A168" s="102"/>
      <c r="B168" s="102"/>
      <c r="C168" s="102"/>
      <c r="D168" s="102"/>
      <c r="E168" s="101"/>
      <c r="F168" s="101"/>
      <c r="G168" s="101"/>
      <c r="H168" s="103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</row>
    <row r="169" spans="1:22" x14ac:dyDescent="0.25">
      <c r="A169" s="102"/>
      <c r="B169" s="102"/>
      <c r="C169" s="102"/>
      <c r="D169" s="102"/>
      <c r="E169" s="101"/>
      <c r="F169" s="101"/>
      <c r="G169" s="101"/>
      <c r="H169" s="103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</row>
    <row r="170" spans="1:22" x14ac:dyDescent="0.25">
      <c r="A170" s="102"/>
      <c r="B170" s="102"/>
      <c r="C170" s="102"/>
      <c r="D170" s="102"/>
      <c r="E170" s="101"/>
      <c r="F170" s="101"/>
      <c r="G170" s="101"/>
      <c r="H170" s="103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</row>
    <row r="171" spans="1:22" x14ac:dyDescent="0.25">
      <c r="A171" s="102"/>
      <c r="B171" s="102"/>
      <c r="C171" s="102"/>
      <c r="D171" s="102"/>
      <c r="E171" s="101"/>
      <c r="F171" s="101"/>
      <c r="G171" s="101"/>
      <c r="H171" s="103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</row>
    <row r="172" spans="1:22" x14ac:dyDescent="0.25">
      <c r="A172" s="102"/>
      <c r="B172" s="102"/>
      <c r="C172" s="102"/>
      <c r="D172" s="102"/>
      <c r="E172" s="101"/>
      <c r="F172" s="101"/>
      <c r="G172" s="101"/>
      <c r="H172" s="103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</row>
  </sheetData>
  <mergeCells count="85">
    <mergeCell ref="A6:D6"/>
    <mergeCell ref="A20:D20"/>
    <mergeCell ref="B21:D21"/>
    <mergeCell ref="A42:D42"/>
    <mergeCell ref="F1:K1"/>
    <mergeCell ref="A3:K3"/>
    <mergeCell ref="A4:K4"/>
    <mergeCell ref="J5:K5"/>
    <mergeCell ref="A22:D22"/>
    <mergeCell ref="B23:D23"/>
    <mergeCell ref="B35:D35"/>
    <mergeCell ref="A7:D7"/>
    <mergeCell ref="A26:D26"/>
    <mergeCell ref="B27:D27"/>
    <mergeCell ref="A30:D30"/>
    <mergeCell ref="B31:D31"/>
    <mergeCell ref="B55:D55"/>
    <mergeCell ref="A62:D62"/>
    <mergeCell ref="B43:D43"/>
    <mergeCell ref="A44:D44"/>
    <mergeCell ref="B45:D45"/>
    <mergeCell ref="A54:D54"/>
    <mergeCell ref="B51:D51"/>
    <mergeCell ref="A58:D58"/>
    <mergeCell ref="B59:D59"/>
    <mergeCell ref="A50:D50"/>
    <mergeCell ref="B75:D75"/>
    <mergeCell ref="A78:D78"/>
    <mergeCell ref="B79:D79"/>
    <mergeCell ref="A82:D82"/>
    <mergeCell ref="B63:D63"/>
    <mergeCell ref="A66:D66"/>
    <mergeCell ref="B67:D67"/>
    <mergeCell ref="A74:D74"/>
    <mergeCell ref="A70:D70"/>
    <mergeCell ref="B71:D71"/>
    <mergeCell ref="B83:D83"/>
    <mergeCell ref="A90:D90"/>
    <mergeCell ref="B91:D91"/>
    <mergeCell ref="A98:D98"/>
    <mergeCell ref="A86:D86"/>
    <mergeCell ref="B87:D87"/>
    <mergeCell ref="A94:D94"/>
    <mergeCell ref="B95:D95"/>
    <mergeCell ref="A126:D126"/>
    <mergeCell ref="A110:D110"/>
    <mergeCell ref="B111:D111"/>
    <mergeCell ref="A131:D131"/>
    <mergeCell ref="A122:D122"/>
    <mergeCell ref="B123:D123"/>
    <mergeCell ref="A127:D127"/>
    <mergeCell ref="A160:K160"/>
    <mergeCell ref="A154:D154"/>
    <mergeCell ref="B139:D139"/>
    <mergeCell ref="A142:D142"/>
    <mergeCell ref="B143:D143"/>
    <mergeCell ref="A150:D150"/>
    <mergeCell ref="A146:D146"/>
    <mergeCell ref="B155:D155"/>
    <mergeCell ref="A158:D158"/>
    <mergeCell ref="B151:D151"/>
    <mergeCell ref="B147:D147"/>
    <mergeCell ref="B156:D156"/>
    <mergeCell ref="A34:D34"/>
    <mergeCell ref="A130:D130"/>
    <mergeCell ref="B135:D135"/>
    <mergeCell ref="A138:D138"/>
    <mergeCell ref="A118:D118"/>
    <mergeCell ref="A134:D134"/>
    <mergeCell ref="A38:D38"/>
    <mergeCell ref="B39:D39"/>
    <mergeCell ref="A114:D114"/>
    <mergeCell ref="B115:D115"/>
    <mergeCell ref="B99:D99"/>
    <mergeCell ref="A102:D102"/>
    <mergeCell ref="B103:D103"/>
    <mergeCell ref="A106:D106"/>
    <mergeCell ref="B107:D107"/>
    <mergeCell ref="B119:D119"/>
    <mergeCell ref="B17:D17"/>
    <mergeCell ref="A8:D8"/>
    <mergeCell ref="B9:D9"/>
    <mergeCell ref="A12:D12"/>
    <mergeCell ref="B13:D13"/>
    <mergeCell ref="A16:D16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scale="70" fitToHeight="2" orientation="portrait" horizontalDpi="300" verticalDpi="300" r:id="rId1"/>
  <headerFooter alignWithMargins="0"/>
  <rowBreaks count="2" manualBreakCount="2">
    <brk id="61" max="10" man="1"/>
    <brk id="11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5"/>
  <sheetViews>
    <sheetView view="pageBreakPreview" topLeftCell="A10" zoomScale="60" zoomScaleNormal="60" workbookViewId="0">
      <selection activeCell="E23" sqref="E23"/>
    </sheetView>
  </sheetViews>
  <sheetFormatPr defaultRowHeight="12.75" x14ac:dyDescent="0.2"/>
  <cols>
    <col min="1" max="1" width="94.28515625" customWidth="1"/>
    <col min="2" max="2" width="31.7109375" customWidth="1"/>
    <col min="3" max="3" width="24.28515625" customWidth="1"/>
    <col min="4" max="4" width="21.85546875" customWidth="1"/>
    <col min="5" max="5" width="33.140625" customWidth="1"/>
    <col min="6" max="6" width="24.140625" customWidth="1"/>
    <col min="7" max="7" width="21.42578125" customWidth="1"/>
    <col min="8" max="8" width="23.85546875" customWidth="1"/>
    <col min="9" max="9" width="30.7109375" customWidth="1"/>
  </cols>
  <sheetData>
    <row r="1" spans="1:23" ht="26.25" x14ac:dyDescent="0.2">
      <c r="F1" s="136"/>
      <c r="G1" s="136"/>
      <c r="H1" s="136"/>
      <c r="I1" s="155" t="s">
        <v>187</v>
      </c>
      <c r="J1" s="136"/>
    </row>
    <row r="2" spans="1:23" ht="64.5" customHeight="1" x14ac:dyDescent="0.2">
      <c r="A2" s="270" t="s">
        <v>225</v>
      </c>
      <c r="B2" s="270"/>
      <c r="C2" s="270"/>
      <c r="D2" s="270"/>
      <c r="E2" s="270"/>
      <c r="F2" s="270"/>
      <c r="G2" s="270"/>
      <c r="H2" s="270"/>
      <c r="I2" s="270"/>
    </row>
    <row r="3" spans="1:23" ht="20.25" x14ac:dyDescent="0.2">
      <c r="A3" s="271" t="s">
        <v>87</v>
      </c>
      <c r="B3" s="271"/>
      <c r="C3" s="271"/>
      <c r="D3" s="271"/>
      <c r="E3" s="271"/>
      <c r="F3" s="271"/>
      <c r="G3" s="271"/>
      <c r="H3" s="271"/>
      <c r="I3" s="271"/>
    </row>
    <row r="4" spans="1:23" x14ac:dyDescent="0.2">
      <c r="B4" s="48"/>
    </row>
    <row r="5" spans="1:23" ht="97.5" customHeight="1" x14ac:dyDescent="0.25">
      <c r="A5" s="272" t="s">
        <v>113</v>
      </c>
      <c r="B5" s="273" t="s">
        <v>4</v>
      </c>
      <c r="C5" s="275" t="s">
        <v>88</v>
      </c>
      <c r="D5" s="276"/>
      <c r="E5" s="277"/>
      <c r="F5" s="284" t="s">
        <v>89</v>
      </c>
      <c r="G5" s="284" t="s">
        <v>90</v>
      </c>
      <c r="H5" s="284"/>
      <c r="I5" s="285" t="s">
        <v>189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3" ht="15.75" x14ac:dyDescent="0.25">
      <c r="A6" s="272"/>
      <c r="B6" s="273"/>
      <c r="C6" s="278"/>
      <c r="D6" s="279"/>
      <c r="E6" s="280"/>
      <c r="F6" s="284"/>
      <c r="G6" s="267" t="s">
        <v>91</v>
      </c>
      <c r="H6" s="267" t="s">
        <v>92</v>
      </c>
      <c r="I6" s="286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ht="15.75" x14ac:dyDescent="0.25">
      <c r="A7" s="272"/>
      <c r="B7" s="274"/>
      <c r="C7" s="281"/>
      <c r="D7" s="282"/>
      <c r="E7" s="283"/>
      <c r="F7" s="284"/>
      <c r="G7" s="268"/>
      <c r="H7" s="268"/>
      <c r="I7" s="286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3" ht="105" x14ac:dyDescent="0.25">
      <c r="A8" s="272"/>
      <c r="B8" s="274"/>
      <c r="C8" s="161" t="s">
        <v>7</v>
      </c>
      <c r="D8" s="161" t="s">
        <v>93</v>
      </c>
      <c r="E8" s="161" t="s">
        <v>94</v>
      </c>
      <c r="F8" s="284"/>
      <c r="G8" s="269"/>
      <c r="H8" s="269"/>
      <c r="I8" s="287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23" ht="52.5" x14ac:dyDescent="0.25">
      <c r="A9" s="162" t="s">
        <v>95</v>
      </c>
      <c r="B9" s="163" t="s">
        <v>96</v>
      </c>
      <c r="C9" s="164">
        <v>1</v>
      </c>
      <c r="D9" s="164">
        <v>2</v>
      </c>
      <c r="E9" s="164">
        <v>3</v>
      </c>
      <c r="F9" s="164">
        <v>4</v>
      </c>
      <c r="G9" s="165">
        <v>5</v>
      </c>
      <c r="H9" s="165">
        <v>6</v>
      </c>
      <c r="I9" s="166" t="s">
        <v>114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ht="27" x14ac:dyDescent="0.35">
      <c r="A10" s="255" t="s">
        <v>97</v>
      </c>
      <c r="B10" s="256"/>
      <c r="C10" s="256"/>
      <c r="D10" s="256"/>
      <c r="E10" s="256"/>
      <c r="F10" s="256"/>
      <c r="G10" s="256"/>
      <c r="H10" s="256"/>
      <c r="I10" s="257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ht="27" x14ac:dyDescent="0.2">
      <c r="A11" s="258" t="s">
        <v>147</v>
      </c>
      <c r="B11" s="259"/>
      <c r="C11" s="259"/>
      <c r="D11" s="259"/>
      <c r="E11" s="259"/>
      <c r="F11" s="259"/>
      <c r="G11" s="259"/>
      <c r="H11" s="259"/>
      <c r="I11" s="260"/>
    </row>
    <row r="12" spans="1:23" ht="27" x14ac:dyDescent="0.2">
      <c r="A12" s="258" t="s">
        <v>148</v>
      </c>
      <c r="B12" s="259"/>
      <c r="C12" s="259"/>
      <c r="D12" s="259"/>
      <c r="E12" s="259"/>
      <c r="F12" s="259"/>
      <c r="G12" s="259"/>
      <c r="H12" s="259"/>
      <c r="I12" s="260"/>
    </row>
    <row r="13" spans="1:23" ht="26.25" x14ac:dyDescent="0.4">
      <c r="A13" s="50" t="s">
        <v>149</v>
      </c>
      <c r="B13" s="51" t="s">
        <v>153</v>
      </c>
      <c r="C13" s="52"/>
      <c r="D13" s="52"/>
      <c r="E13" s="52"/>
      <c r="F13" s="73"/>
      <c r="G13" s="53"/>
      <c r="H13" s="53"/>
      <c r="I13" s="70"/>
    </row>
    <row r="14" spans="1:23" s="179" customFormat="1" ht="26.25" x14ac:dyDescent="0.4">
      <c r="A14" s="177" t="s">
        <v>248</v>
      </c>
      <c r="B14" s="178" t="s">
        <v>250</v>
      </c>
      <c r="C14" s="52" t="s">
        <v>98</v>
      </c>
      <c r="D14" s="52"/>
      <c r="E14" s="52"/>
      <c r="F14" s="180">
        <v>850</v>
      </c>
      <c r="G14" s="168">
        <f t="shared" ref="G14" si="0">D14*F14</f>
        <v>0</v>
      </c>
      <c r="H14" s="168">
        <f t="shared" ref="H14" si="1">E14*F14</f>
        <v>0</v>
      </c>
      <c r="I14" s="169" t="e">
        <f>G14/H14*100</f>
        <v>#DIV/0!</v>
      </c>
    </row>
    <row r="15" spans="1:23" s="179" customFormat="1" ht="26.25" x14ac:dyDescent="0.4">
      <c r="A15" s="177" t="s">
        <v>249</v>
      </c>
      <c r="B15" s="178" t="s">
        <v>251</v>
      </c>
      <c r="C15" s="52" t="s">
        <v>98</v>
      </c>
      <c r="D15" s="52"/>
      <c r="E15" s="52"/>
      <c r="F15" s="180">
        <v>300</v>
      </c>
      <c r="G15" s="168">
        <f>D15*F15</f>
        <v>0</v>
      </c>
      <c r="H15" s="168">
        <f>E15*F15</f>
        <v>0</v>
      </c>
      <c r="I15" s="169" t="e">
        <f t="shared" ref="I15:I25" si="2">G15/H15*100</f>
        <v>#DIV/0!</v>
      </c>
    </row>
    <row r="16" spans="1:23" ht="26.25" x14ac:dyDescent="0.4">
      <c r="A16" s="56" t="s">
        <v>150</v>
      </c>
      <c r="B16" s="57" t="s">
        <v>154</v>
      </c>
      <c r="C16" s="54" t="s">
        <v>98</v>
      </c>
      <c r="D16" s="54">
        <v>16.05</v>
      </c>
      <c r="E16" s="54">
        <v>16.25</v>
      </c>
      <c r="F16" s="92">
        <v>28.12</v>
      </c>
      <c r="G16" s="168">
        <f>D16*F16</f>
        <v>451.32600000000002</v>
      </c>
      <c r="H16" s="168">
        <f>E16*F16</f>
        <v>456.95</v>
      </c>
      <c r="I16" s="169">
        <f t="shared" si="2"/>
        <v>98.769230769230774</v>
      </c>
    </row>
    <row r="17" spans="1:9" ht="26.25" x14ac:dyDescent="0.4">
      <c r="A17" s="56" t="s">
        <v>151</v>
      </c>
      <c r="B17" s="57" t="s">
        <v>155</v>
      </c>
      <c r="C17" s="54" t="s">
        <v>98</v>
      </c>
      <c r="D17" s="54">
        <v>15.584</v>
      </c>
      <c r="E17" s="54">
        <v>15.789</v>
      </c>
      <c r="F17" s="92">
        <v>20.7</v>
      </c>
      <c r="G17" s="168">
        <f t="shared" ref="G17" si="3">D17*F17</f>
        <v>322.58879999999999</v>
      </c>
      <c r="H17" s="168">
        <f t="shared" ref="H17" si="4">E17*F17</f>
        <v>326.83229999999998</v>
      </c>
      <c r="I17" s="169">
        <f t="shared" si="2"/>
        <v>98.701627715498148</v>
      </c>
    </row>
    <row r="18" spans="1:9" ht="52.5" x14ac:dyDescent="0.4">
      <c r="A18" s="56" t="s">
        <v>152</v>
      </c>
      <c r="B18" s="57" t="s">
        <v>156</v>
      </c>
      <c r="C18" s="54" t="s">
        <v>98</v>
      </c>
      <c r="D18" s="54">
        <v>1.2749999999999999</v>
      </c>
      <c r="E18" s="54">
        <v>1.41</v>
      </c>
      <c r="F18" s="92">
        <v>148</v>
      </c>
      <c r="G18" s="168">
        <f>D18*F18</f>
        <v>188.7</v>
      </c>
      <c r="H18" s="168">
        <f>E18*F18</f>
        <v>208.67999999999998</v>
      </c>
      <c r="I18" s="169">
        <f t="shared" si="2"/>
        <v>90.425531914893625</v>
      </c>
    </row>
    <row r="19" spans="1:9" ht="26.25" x14ac:dyDescent="0.4">
      <c r="A19" s="182" t="s">
        <v>252</v>
      </c>
      <c r="B19" s="170" t="s">
        <v>253</v>
      </c>
      <c r="C19" s="172" t="s">
        <v>254</v>
      </c>
      <c r="D19" s="172">
        <v>0.34539999999999998</v>
      </c>
      <c r="E19" s="172">
        <v>0.48080000000000001</v>
      </c>
      <c r="F19" s="181">
        <v>2.0699999999999998</v>
      </c>
      <c r="G19" s="168">
        <f>D19*F19</f>
        <v>0.71497799999999989</v>
      </c>
      <c r="H19" s="168">
        <f>E19*F19</f>
        <v>0.99525599999999992</v>
      </c>
      <c r="I19" s="169">
        <f t="shared" si="2"/>
        <v>71.838602329450907</v>
      </c>
    </row>
    <row r="20" spans="1:9" ht="27.75" x14ac:dyDescent="0.4">
      <c r="A20" s="74" t="s">
        <v>99</v>
      </c>
      <c r="B20" s="71" t="s">
        <v>112</v>
      </c>
      <c r="C20" s="58" t="s">
        <v>112</v>
      </c>
      <c r="D20" s="58" t="s">
        <v>112</v>
      </c>
      <c r="E20" s="58" t="s">
        <v>112</v>
      </c>
      <c r="F20" s="59" t="s">
        <v>112</v>
      </c>
      <c r="G20" s="173">
        <f>SUM(G14:G19)</f>
        <v>963.32977800000003</v>
      </c>
      <c r="H20" s="173">
        <f>SUM(H14:H19)</f>
        <v>993.45755599999995</v>
      </c>
      <c r="I20" s="169">
        <f t="shared" si="2"/>
        <v>96.967381463048639</v>
      </c>
    </row>
    <row r="21" spans="1:9" ht="27" x14ac:dyDescent="0.2">
      <c r="A21" s="261"/>
      <c r="B21" s="262"/>
      <c r="C21" s="262"/>
      <c r="D21" s="262"/>
      <c r="E21" s="262"/>
      <c r="F21" s="262"/>
      <c r="G21" s="262"/>
      <c r="H21" s="262"/>
      <c r="I21" s="263"/>
    </row>
    <row r="22" spans="1:9" ht="54.75" customHeight="1" x14ac:dyDescent="0.4">
      <c r="A22" s="56" t="s">
        <v>227</v>
      </c>
      <c r="B22" s="57" t="s">
        <v>228</v>
      </c>
      <c r="C22" s="55" t="s">
        <v>226</v>
      </c>
      <c r="D22" s="54">
        <v>70.251000000000005</v>
      </c>
      <c r="E22" s="54">
        <v>70.197000000000003</v>
      </c>
      <c r="F22" s="55">
        <v>1693.67</v>
      </c>
      <c r="G22" s="168">
        <f t="shared" ref="G22:G23" si="5">D22*F22</f>
        <v>118982.01117000001</v>
      </c>
      <c r="H22" s="168">
        <f t="shared" ref="H22:H23" si="6">E22*F22</f>
        <v>118890.55299000001</v>
      </c>
      <c r="I22" s="169">
        <f t="shared" si="2"/>
        <v>100.07692636437456</v>
      </c>
    </row>
    <row r="23" spans="1:9" ht="45.75" customHeight="1" x14ac:dyDescent="0.4">
      <c r="A23" s="56" t="s">
        <v>229</v>
      </c>
      <c r="B23" s="57" t="s">
        <v>230</v>
      </c>
      <c r="C23" s="55" t="s">
        <v>226</v>
      </c>
      <c r="D23" s="54">
        <v>7.7</v>
      </c>
      <c r="E23" s="54">
        <v>8.4</v>
      </c>
      <c r="F23" s="55">
        <v>186.48</v>
      </c>
      <c r="G23" s="168">
        <f t="shared" si="5"/>
        <v>1435.896</v>
      </c>
      <c r="H23" s="168">
        <f t="shared" si="6"/>
        <v>1566.432</v>
      </c>
      <c r="I23" s="169">
        <f t="shared" si="2"/>
        <v>91.666666666666657</v>
      </c>
    </row>
    <row r="24" spans="1:9" ht="45.75" customHeight="1" x14ac:dyDescent="0.4">
      <c r="A24" s="174" t="s">
        <v>99</v>
      </c>
      <c r="B24" s="170"/>
      <c r="C24" s="171"/>
      <c r="D24" s="172"/>
      <c r="E24" s="172"/>
      <c r="F24" s="171"/>
      <c r="G24" s="175">
        <f>SUM(G22:G23)</f>
        <v>120417.90717000001</v>
      </c>
      <c r="H24" s="175">
        <f>SUM(H22:H23)</f>
        <v>120456.98499000001</v>
      </c>
      <c r="I24" s="169">
        <f t="shared" si="2"/>
        <v>99.967558693251988</v>
      </c>
    </row>
    <row r="25" spans="1:9" ht="71.25" customHeight="1" x14ac:dyDescent="0.4">
      <c r="A25" s="75" t="s">
        <v>210</v>
      </c>
      <c r="B25" s="72" t="s">
        <v>112</v>
      </c>
      <c r="C25" s="58" t="s">
        <v>112</v>
      </c>
      <c r="D25" s="58" t="s">
        <v>112</v>
      </c>
      <c r="E25" s="58" t="s">
        <v>112</v>
      </c>
      <c r="F25" s="58" t="s">
        <v>112</v>
      </c>
      <c r="G25" s="176">
        <f>G24+G20</f>
        <v>121381.23694800001</v>
      </c>
      <c r="H25" s="176">
        <f>H24+H20</f>
        <v>121450.44254600001</v>
      </c>
      <c r="I25" s="169">
        <f t="shared" si="2"/>
        <v>99.943017418010811</v>
      </c>
    </row>
    <row r="26" spans="1:9" ht="27" x14ac:dyDescent="0.35">
      <c r="A26" s="264" t="s">
        <v>171</v>
      </c>
      <c r="B26" s="265"/>
      <c r="C26" s="265"/>
      <c r="D26" s="265"/>
      <c r="E26" s="265"/>
      <c r="F26" s="265"/>
      <c r="G26" s="265"/>
      <c r="H26" s="265"/>
      <c r="I26" s="266"/>
    </row>
    <row r="27" spans="1:9" ht="27.75" x14ac:dyDescent="0.4">
      <c r="A27" s="74" t="s">
        <v>99</v>
      </c>
      <c r="B27" s="71" t="s">
        <v>112</v>
      </c>
      <c r="C27" s="58" t="s">
        <v>112</v>
      </c>
      <c r="D27" s="58" t="s">
        <v>112</v>
      </c>
      <c r="E27" s="58" t="s">
        <v>112</v>
      </c>
      <c r="F27" s="59" t="s">
        <v>112</v>
      </c>
      <c r="G27" s="60"/>
      <c r="H27" s="60"/>
      <c r="I27" s="60"/>
    </row>
    <row r="28" spans="1:9" ht="27.75" x14ac:dyDescent="0.4">
      <c r="A28" s="74" t="s">
        <v>99</v>
      </c>
      <c r="B28" s="71" t="s">
        <v>112</v>
      </c>
      <c r="C28" s="58" t="s">
        <v>112</v>
      </c>
      <c r="D28" s="58" t="s">
        <v>112</v>
      </c>
      <c r="E28" s="58" t="s">
        <v>112</v>
      </c>
      <c r="F28" s="59" t="s">
        <v>112</v>
      </c>
      <c r="G28" s="60"/>
      <c r="H28" s="60"/>
      <c r="I28" s="60"/>
    </row>
    <row r="29" spans="1:9" x14ac:dyDescent="0.2">
      <c r="A29" s="61"/>
      <c r="B29" s="62"/>
      <c r="C29" s="61"/>
      <c r="D29" s="61"/>
      <c r="E29" s="61"/>
      <c r="F29" s="61"/>
    </row>
    <row r="30" spans="1:9" ht="26.25" x14ac:dyDescent="0.4">
      <c r="A30" s="253" t="s">
        <v>211</v>
      </c>
      <c r="B30" s="253"/>
      <c r="C30" s="253"/>
      <c r="D30" s="253"/>
      <c r="E30" s="253"/>
      <c r="F30" s="253"/>
      <c r="G30" s="152"/>
      <c r="H30" s="152"/>
      <c r="I30" s="152"/>
    </row>
    <row r="31" spans="1:9" ht="26.25" x14ac:dyDescent="0.4">
      <c r="A31" s="153" t="s">
        <v>231</v>
      </c>
      <c r="B31" s="154"/>
      <c r="C31" s="153"/>
      <c r="D31" s="153"/>
      <c r="E31" s="153"/>
      <c r="F31" s="153"/>
      <c r="G31" s="152"/>
      <c r="H31" s="152"/>
      <c r="I31" s="152"/>
    </row>
    <row r="32" spans="1:9" ht="61.9" customHeight="1" x14ac:dyDescent="0.2">
      <c r="A32" s="254" t="s">
        <v>212</v>
      </c>
      <c r="B32" s="254"/>
      <c r="C32" s="254"/>
      <c r="D32" s="254"/>
      <c r="E32" s="254"/>
      <c r="F32" s="254"/>
      <c r="G32" s="254"/>
      <c r="H32" s="254"/>
      <c r="I32" s="254"/>
    </row>
    <row r="33" spans="1:6" x14ac:dyDescent="0.2">
      <c r="A33" s="61"/>
      <c r="B33" s="62"/>
      <c r="C33" s="61"/>
      <c r="D33" s="61"/>
      <c r="E33" s="61"/>
      <c r="F33" s="61"/>
    </row>
    <row r="34" spans="1:6" x14ac:dyDescent="0.2">
      <c r="A34" s="61"/>
      <c r="B34" s="62"/>
      <c r="C34" s="61"/>
      <c r="D34" s="61"/>
      <c r="E34" s="61"/>
      <c r="F34" s="61"/>
    </row>
    <row r="35" spans="1:6" x14ac:dyDescent="0.2">
      <c r="A35" s="61"/>
      <c r="B35" s="62"/>
      <c r="C35" s="61"/>
      <c r="D35" s="61"/>
      <c r="E35" s="61"/>
      <c r="F35" s="61"/>
    </row>
    <row r="36" spans="1:6" x14ac:dyDescent="0.2">
      <c r="B36" s="48"/>
    </row>
    <row r="37" spans="1:6" x14ac:dyDescent="0.2">
      <c r="B37" s="48"/>
    </row>
    <row r="38" spans="1:6" x14ac:dyDescent="0.2">
      <c r="B38" s="48"/>
    </row>
    <row r="39" spans="1:6" x14ac:dyDescent="0.2">
      <c r="B39" s="48"/>
    </row>
    <row r="40" spans="1:6" x14ac:dyDescent="0.2">
      <c r="B40" s="48"/>
    </row>
    <row r="41" spans="1:6" x14ac:dyDescent="0.2">
      <c r="B41" s="48"/>
    </row>
    <row r="42" spans="1:6" x14ac:dyDescent="0.2">
      <c r="B42" s="48"/>
    </row>
    <row r="43" spans="1:6" x14ac:dyDescent="0.2">
      <c r="B43" s="48"/>
    </row>
    <row r="44" spans="1:6" x14ac:dyDescent="0.2">
      <c r="B44" s="48"/>
    </row>
    <row r="45" spans="1:6" x14ac:dyDescent="0.2">
      <c r="B45" s="48"/>
    </row>
    <row r="46" spans="1:6" x14ac:dyDescent="0.2">
      <c r="B46" s="48"/>
    </row>
    <row r="47" spans="1:6" x14ac:dyDescent="0.2">
      <c r="B47" s="48"/>
    </row>
    <row r="48" spans="1:6" x14ac:dyDescent="0.2">
      <c r="B48" s="48"/>
    </row>
    <row r="49" spans="2:2" x14ac:dyDescent="0.2">
      <c r="B49" s="48"/>
    </row>
    <row r="50" spans="2:2" x14ac:dyDescent="0.2">
      <c r="B50" s="48"/>
    </row>
    <row r="51" spans="2:2" x14ac:dyDescent="0.2">
      <c r="B51" s="48"/>
    </row>
    <row r="52" spans="2:2" x14ac:dyDescent="0.2">
      <c r="B52" s="48"/>
    </row>
    <row r="53" spans="2:2" x14ac:dyDescent="0.2">
      <c r="B53" s="48"/>
    </row>
    <row r="54" spans="2:2" x14ac:dyDescent="0.2">
      <c r="B54" s="48"/>
    </row>
    <row r="55" spans="2:2" x14ac:dyDescent="0.2">
      <c r="B55" s="48"/>
    </row>
    <row r="56" spans="2:2" x14ac:dyDescent="0.2">
      <c r="B56" s="48"/>
    </row>
    <row r="57" spans="2:2" x14ac:dyDescent="0.2">
      <c r="B57" s="48"/>
    </row>
    <row r="58" spans="2:2" x14ac:dyDescent="0.2">
      <c r="B58" s="48"/>
    </row>
    <row r="59" spans="2:2" x14ac:dyDescent="0.2">
      <c r="B59" s="48"/>
    </row>
    <row r="60" spans="2:2" x14ac:dyDescent="0.2">
      <c r="B60" s="48"/>
    </row>
    <row r="61" spans="2:2" x14ac:dyDescent="0.2">
      <c r="B61" s="48"/>
    </row>
    <row r="62" spans="2:2" x14ac:dyDescent="0.2">
      <c r="B62" s="48"/>
    </row>
    <row r="63" spans="2:2" x14ac:dyDescent="0.2">
      <c r="B63" s="48"/>
    </row>
    <row r="64" spans="2:2" x14ac:dyDescent="0.2">
      <c r="B64" s="48"/>
    </row>
    <row r="65" spans="2:2" x14ac:dyDescent="0.2">
      <c r="B65" s="48"/>
    </row>
    <row r="66" spans="2:2" x14ac:dyDescent="0.2">
      <c r="B66" s="48"/>
    </row>
    <row r="67" spans="2:2" x14ac:dyDescent="0.2">
      <c r="B67" s="48"/>
    </row>
    <row r="68" spans="2:2" x14ac:dyDescent="0.2">
      <c r="B68" s="48"/>
    </row>
    <row r="69" spans="2:2" x14ac:dyDescent="0.2">
      <c r="B69" s="48"/>
    </row>
    <row r="70" spans="2:2" x14ac:dyDescent="0.2">
      <c r="B70" s="48"/>
    </row>
    <row r="71" spans="2:2" x14ac:dyDescent="0.2">
      <c r="B71" s="48"/>
    </row>
    <row r="72" spans="2:2" x14ac:dyDescent="0.2">
      <c r="B72" s="48"/>
    </row>
    <row r="73" spans="2:2" x14ac:dyDescent="0.2">
      <c r="B73" s="48"/>
    </row>
    <row r="74" spans="2:2" x14ac:dyDescent="0.2">
      <c r="B74" s="48"/>
    </row>
    <row r="75" spans="2:2" x14ac:dyDescent="0.2">
      <c r="B75" s="48"/>
    </row>
    <row r="76" spans="2:2" x14ac:dyDescent="0.2">
      <c r="B76" s="48"/>
    </row>
    <row r="77" spans="2:2" x14ac:dyDescent="0.2">
      <c r="B77" s="48"/>
    </row>
    <row r="78" spans="2:2" x14ac:dyDescent="0.2">
      <c r="B78" s="48"/>
    </row>
    <row r="79" spans="2:2" x14ac:dyDescent="0.2">
      <c r="B79" s="48"/>
    </row>
    <row r="80" spans="2:2" x14ac:dyDescent="0.2">
      <c r="B80" s="48"/>
    </row>
    <row r="81" spans="2:2" x14ac:dyDescent="0.2">
      <c r="B81" s="48"/>
    </row>
    <row r="82" spans="2:2" x14ac:dyDescent="0.2">
      <c r="B82" s="48"/>
    </row>
    <row r="83" spans="2:2" x14ac:dyDescent="0.2">
      <c r="B83" s="48"/>
    </row>
    <row r="84" spans="2:2" x14ac:dyDescent="0.2">
      <c r="B84" s="48"/>
    </row>
    <row r="85" spans="2:2" x14ac:dyDescent="0.2">
      <c r="B85" s="48"/>
    </row>
    <row r="86" spans="2:2" x14ac:dyDescent="0.2">
      <c r="B86" s="48"/>
    </row>
    <row r="87" spans="2:2" x14ac:dyDescent="0.2">
      <c r="B87" s="48"/>
    </row>
    <row r="88" spans="2:2" x14ac:dyDescent="0.2">
      <c r="B88" s="48"/>
    </row>
    <row r="89" spans="2:2" x14ac:dyDescent="0.2">
      <c r="B89" s="48"/>
    </row>
    <row r="90" spans="2:2" x14ac:dyDescent="0.2">
      <c r="B90" s="48"/>
    </row>
    <row r="91" spans="2:2" x14ac:dyDescent="0.2">
      <c r="B91" s="48"/>
    </row>
    <row r="92" spans="2:2" x14ac:dyDescent="0.2">
      <c r="B92" s="48"/>
    </row>
    <row r="93" spans="2:2" x14ac:dyDescent="0.2">
      <c r="B93" s="48"/>
    </row>
    <row r="94" spans="2:2" x14ac:dyDescent="0.2">
      <c r="B94" s="48"/>
    </row>
    <row r="95" spans="2:2" x14ac:dyDescent="0.2">
      <c r="B95" s="48"/>
    </row>
    <row r="96" spans="2:2" x14ac:dyDescent="0.2">
      <c r="B96" s="48"/>
    </row>
    <row r="97" spans="2:2" x14ac:dyDescent="0.2">
      <c r="B97" s="48"/>
    </row>
    <row r="98" spans="2:2" x14ac:dyDescent="0.2">
      <c r="B98" s="48"/>
    </row>
    <row r="99" spans="2:2" x14ac:dyDescent="0.2">
      <c r="B99" s="48"/>
    </row>
    <row r="100" spans="2:2" x14ac:dyDescent="0.2">
      <c r="B100" s="48"/>
    </row>
    <row r="101" spans="2:2" x14ac:dyDescent="0.2">
      <c r="B101" s="48"/>
    </row>
    <row r="102" spans="2:2" x14ac:dyDescent="0.2">
      <c r="B102" s="48"/>
    </row>
    <row r="103" spans="2:2" x14ac:dyDescent="0.2">
      <c r="B103" s="48"/>
    </row>
    <row r="104" spans="2:2" x14ac:dyDescent="0.2">
      <c r="B104" s="48"/>
    </row>
    <row r="105" spans="2:2" x14ac:dyDescent="0.2">
      <c r="B105" s="48"/>
    </row>
    <row r="106" spans="2:2" x14ac:dyDescent="0.2">
      <c r="B106" s="48"/>
    </row>
    <row r="107" spans="2:2" x14ac:dyDescent="0.2">
      <c r="B107" s="48"/>
    </row>
    <row r="108" spans="2:2" x14ac:dyDescent="0.2">
      <c r="B108" s="48"/>
    </row>
    <row r="109" spans="2:2" x14ac:dyDescent="0.2">
      <c r="B109" s="48"/>
    </row>
    <row r="110" spans="2:2" x14ac:dyDescent="0.2">
      <c r="B110" s="48"/>
    </row>
    <row r="111" spans="2:2" x14ac:dyDescent="0.2">
      <c r="B111" s="48"/>
    </row>
    <row r="112" spans="2:2" x14ac:dyDescent="0.2">
      <c r="B112" s="48"/>
    </row>
    <row r="113" spans="2:2" x14ac:dyDescent="0.2">
      <c r="B113" s="48"/>
    </row>
    <row r="114" spans="2:2" x14ac:dyDescent="0.2">
      <c r="B114" s="48"/>
    </row>
    <row r="115" spans="2:2" x14ac:dyDescent="0.2">
      <c r="B115" s="48"/>
    </row>
    <row r="116" spans="2:2" x14ac:dyDescent="0.2">
      <c r="B116" s="48"/>
    </row>
    <row r="117" spans="2:2" x14ac:dyDescent="0.2">
      <c r="B117" s="48"/>
    </row>
    <row r="118" spans="2:2" x14ac:dyDescent="0.2">
      <c r="B118" s="48"/>
    </row>
    <row r="119" spans="2:2" x14ac:dyDescent="0.2">
      <c r="B119" s="48"/>
    </row>
    <row r="120" spans="2:2" x14ac:dyDescent="0.2">
      <c r="B120" s="48"/>
    </row>
    <row r="121" spans="2:2" x14ac:dyDescent="0.2">
      <c r="B121" s="48"/>
    </row>
    <row r="122" spans="2:2" x14ac:dyDescent="0.2">
      <c r="B122" s="48"/>
    </row>
    <row r="123" spans="2:2" x14ac:dyDescent="0.2">
      <c r="B123" s="48"/>
    </row>
    <row r="124" spans="2:2" x14ac:dyDescent="0.2">
      <c r="B124" s="48"/>
    </row>
    <row r="125" spans="2:2" x14ac:dyDescent="0.2">
      <c r="B125" s="48"/>
    </row>
    <row r="126" spans="2:2" x14ac:dyDescent="0.2">
      <c r="B126" s="48"/>
    </row>
    <row r="127" spans="2:2" x14ac:dyDescent="0.2">
      <c r="B127" s="48"/>
    </row>
    <row r="128" spans="2:2" x14ac:dyDescent="0.2">
      <c r="B128" s="48"/>
    </row>
    <row r="129" spans="2:2" x14ac:dyDescent="0.2">
      <c r="B129" s="48"/>
    </row>
    <row r="130" spans="2:2" x14ac:dyDescent="0.2">
      <c r="B130" s="48"/>
    </row>
    <row r="131" spans="2:2" x14ac:dyDescent="0.2">
      <c r="B131" s="48"/>
    </row>
    <row r="132" spans="2:2" x14ac:dyDescent="0.2">
      <c r="B132" s="48"/>
    </row>
    <row r="133" spans="2:2" x14ac:dyDescent="0.2">
      <c r="B133" s="48"/>
    </row>
    <row r="134" spans="2:2" x14ac:dyDescent="0.2">
      <c r="B134" s="48"/>
    </row>
    <row r="135" spans="2:2" x14ac:dyDescent="0.2">
      <c r="B135" s="48"/>
    </row>
    <row r="136" spans="2:2" x14ac:dyDescent="0.2">
      <c r="B136" s="48"/>
    </row>
    <row r="137" spans="2:2" x14ac:dyDescent="0.2">
      <c r="B137" s="48"/>
    </row>
    <row r="138" spans="2:2" x14ac:dyDescent="0.2">
      <c r="B138" s="48"/>
    </row>
    <row r="139" spans="2:2" x14ac:dyDescent="0.2">
      <c r="B139" s="48"/>
    </row>
    <row r="140" spans="2:2" x14ac:dyDescent="0.2">
      <c r="B140" s="48"/>
    </row>
    <row r="141" spans="2:2" x14ac:dyDescent="0.2">
      <c r="B141" s="48"/>
    </row>
    <row r="142" spans="2:2" x14ac:dyDescent="0.2">
      <c r="B142" s="48"/>
    </row>
    <row r="143" spans="2:2" x14ac:dyDescent="0.2">
      <c r="B143" s="48"/>
    </row>
    <row r="144" spans="2:2" x14ac:dyDescent="0.2">
      <c r="B144" s="48"/>
    </row>
    <row r="145" spans="2:2" x14ac:dyDescent="0.2">
      <c r="B145" s="48"/>
    </row>
    <row r="146" spans="2:2" x14ac:dyDescent="0.2">
      <c r="B146" s="48"/>
    </row>
    <row r="147" spans="2:2" x14ac:dyDescent="0.2">
      <c r="B147" s="48"/>
    </row>
    <row r="148" spans="2:2" x14ac:dyDescent="0.2">
      <c r="B148" s="48"/>
    </row>
    <row r="149" spans="2:2" x14ac:dyDescent="0.2">
      <c r="B149" s="48"/>
    </row>
    <row r="150" spans="2:2" x14ac:dyDescent="0.2">
      <c r="B150" s="48"/>
    </row>
    <row r="151" spans="2:2" x14ac:dyDescent="0.2">
      <c r="B151" s="48"/>
    </row>
    <row r="152" spans="2:2" x14ac:dyDescent="0.2">
      <c r="B152" s="48"/>
    </row>
    <row r="153" spans="2:2" x14ac:dyDescent="0.2">
      <c r="B153" s="48"/>
    </row>
    <row r="154" spans="2:2" x14ac:dyDescent="0.2">
      <c r="B154" s="48"/>
    </row>
    <row r="155" spans="2:2" x14ac:dyDescent="0.2">
      <c r="B155" s="48"/>
    </row>
    <row r="156" spans="2:2" x14ac:dyDescent="0.2">
      <c r="B156" s="48"/>
    </row>
    <row r="157" spans="2:2" x14ac:dyDescent="0.2">
      <c r="B157" s="48"/>
    </row>
    <row r="158" spans="2:2" x14ac:dyDescent="0.2">
      <c r="B158" s="48"/>
    </row>
    <row r="159" spans="2:2" x14ac:dyDescent="0.2">
      <c r="B159" s="48"/>
    </row>
    <row r="160" spans="2:2" x14ac:dyDescent="0.2">
      <c r="B160" s="48"/>
    </row>
    <row r="161" spans="2:2" x14ac:dyDescent="0.2">
      <c r="B161" s="48"/>
    </row>
    <row r="162" spans="2:2" x14ac:dyDescent="0.2">
      <c r="B162" s="48"/>
    </row>
    <row r="163" spans="2:2" x14ac:dyDescent="0.2">
      <c r="B163" s="48"/>
    </row>
    <row r="164" spans="2:2" x14ac:dyDescent="0.2">
      <c r="B164" s="48"/>
    </row>
    <row r="165" spans="2:2" x14ac:dyDescent="0.2">
      <c r="B165" s="48"/>
    </row>
    <row r="166" spans="2:2" x14ac:dyDescent="0.2">
      <c r="B166" s="48"/>
    </row>
    <row r="167" spans="2:2" x14ac:dyDescent="0.2">
      <c r="B167" s="48"/>
    </row>
    <row r="168" spans="2:2" x14ac:dyDescent="0.2">
      <c r="B168" s="48"/>
    </row>
    <row r="169" spans="2:2" x14ac:dyDescent="0.2">
      <c r="B169" s="48"/>
    </row>
    <row r="170" spans="2:2" x14ac:dyDescent="0.2">
      <c r="B170" s="48"/>
    </row>
    <row r="171" spans="2:2" x14ac:dyDescent="0.2">
      <c r="B171" s="48"/>
    </row>
    <row r="172" spans="2:2" x14ac:dyDescent="0.2">
      <c r="B172" s="48"/>
    </row>
    <row r="173" spans="2:2" x14ac:dyDescent="0.2">
      <c r="B173" s="48"/>
    </row>
    <row r="174" spans="2:2" x14ac:dyDescent="0.2">
      <c r="B174" s="48"/>
    </row>
    <row r="175" spans="2:2" x14ac:dyDescent="0.2">
      <c r="B175" s="48"/>
    </row>
    <row r="176" spans="2:2" x14ac:dyDescent="0.2">
      <c r="B176" s="48"/>
    </row>
    <row r="177" spans="2:2" x14ac:dyDescent="0.2">
      <c r="B177" s="48"/>
    </row>
    <row r="178" spans="2:2" x14ac:dyDescent="0.2">
      <c r="B178" s="48"/>
    </row>
    <row r="179" spans="2:2" x14ac:dyDescent="0.2">
      <c r="B179" s="48"/>
    </row>
    <row r="180" spans="2:2" x14ac:dyDescent="0.2">
      <c r="B180" s="48"/>
    </row>
    <row r="181" spans="2:2" x14ac:dyDescent="0.2">
      <c r="B181" s="48"/>
    </row>
    <row r="182" spans="2:2" x14ac:dyDescent="0.2">
      <c r="B182" s="48"/>
    </row>
    <row r="183" spans="2:2" x14ac:dyDescent="0.2">
      <c r="B183" s="48"/>
    </row>
    <row r="184" spans="2:2" x14ac:dyDescent="0.2">
      <c r="B184" s="48"/>
    </row>
    <row r="185" spans="2:2" x14ac:dyDescent="0.2">
      <c r="B185" s="48"/>
    </row>
    <row r="186" spans="2:2" x14ac:dyDescent="0.2">
      <c r="B186" s="48"/>
    </row>
    <row r="187" spans="2:2" x14ac:dyDescent="0.2">
      <c r="B187" s="48"/>
    </row>
    <row r="188" spans="2:2" x14ac:dyDescent="0.2">
      <c r="B188" s="48"/>
    </row>
    <row r="189" spans="2:2" x14ac:dyDescent="0.2">
      <c r="B189" s="48"/>
    </row>
    <row r="190" spans="2:2" x14ac:dyDescent="0.2">
      <c r="B190" s="48"/>
    </row>
    <row r="191" spans="2:2" x14ac:dyDescent="0.2">
      <c r="B191" s="48"/>
    </row>
    <row r="192" spans="2:2" x14ac:dyDescent="0.2">
      <c r="B192" s="48"/>
    </row>
    <row r="193" spans="2:2" x14ac:dyDescent="0.2">
      <c r="B193" s="48"/>
    </row>
    <row r="194" spans="2:2" x14ac:dyDescent="0.2">
      <c r="B194" s="48"/>
    </row>
    <row r="195" spans="2:2" x14ac:dyDescent="0.2">
      <c r="B195" s="48"/>
    </row>
    <row r="196" spans="2:2" x14ac:dyDescent="0.2">
      <c r="B196" s="48"/>
    </row>
    <row r="197" spans="2:2" x14ac:dyDescent="0.2">
      <c r="B197" s="48"/>
    </row>
    <row r="198" spans="2:2" x14ac:dyDescent="0.2">
      <c r="B198" s="48"/>
    </row>
    <row r="199" spans="2:2" x14ac:dyDescent="0.2">
      <c r="B199" s="48"/>
    </row>
    <row r="200" spans="2:2" x14ac:dyDescent="0.2">
      <c r="B200" s="48"/>
    </row>
    <row r="201" spans="2:2" x14ac:dyDescent="0.2">
      <c r="B201" s="48"/>
    </row>
    <row r="202" spans="2:2" x14ac:dyDescent="0.2">
      <c r="B202" s="48"/>
    </row>
    <row r="203" spans="2:2" x14ac:dyDescent="0.2">
      <c r="B203" s="48"/>
    </row>
    <row r="204" spans="2:2" x14ac:dyDescent="0.2">
      <c r="B204" s="48"/>
    </row>
    <row r="205" spans="2:2" x14ac:dyDescent="0.2">
      <c r="B205" s="48"/>
    </row>
    <row r="206" spans="2:2" x14ac:dyDescent="0.2">
      <c r="B206" s="48"/>
    </row>
    <row r="207" spans="2:2" x14ac:dyDescent="0.2">
      <c r="B207" s="48"/>
    </row>
    <row r="208" spans="2:2" x14ac:dyDescent="0.2">
      <c r="B208" s="48"/>
    </row>
    <row r="209" spans="2:2" x14ac:dyDescent="0.2">
      <c r="B209" s="48"/>
    </row>
    <row r="210" spans="2:2" x14ac:dyDescent="0.2">
      <c r="B210" s="48"/>
    </row>
    <row r="211" spans="2:2" x14ac:dyDescent="0.2">
      <c r="B211" s="48"/>
    </row>
    <row r="212" spans="2:2" x14ac:dyDescent="0.2">
      <c r="B212" s="48"/>
    </row>
    <row r="213" spans="2:2" x14ac:dyDescent="0.2">
      <c r="B213" s="48"/>
    </row>
    <row r="214" spans="2:2" x14ac:dyDescent="0.2">
      <c r="B214" s="48"/>
    </row>
    <row r="215" spans="2:2" x14ac:dyDescent="0.2">
      <c r="B215" s="48"/>
    </row>
    <row r="216" spans="2:2" x14ac:dyDescent="0.2">
      <c r="B216" s="48"/>
    </row>
    <row r="217" spans="2:2" x14ac:dyDescent="0.2">
      <c r="B217" s="48"/>
    </row>
    <row r="218" spans="2:2" x14ac:dyDescent="0.2">
      <c r="B218" s="48"/>
    </row>
    <row r="219" spans="2:2" x14ac:dyDescent="0.2">
      <c r="B219" s="48"/>
    </row>
    <row r="220" spans="2:2" x14ac:dyDescent="0.2">
      <c r="B220" s="48"/>
    </row>
    <row r="221" spans="2:2" x14ac:dyDescent="0.2">
      <c r="B221" s="48"/>
    </row>
    <row r="222" spans="2:2" x14ac:dyDescent="0.2">
      <c r="B222" s="48"/>
    </row>
    <row r="223" spans="2:2" x14ac:dyDescent="0.2">
      <c r="B223" s="48"/>
    </row>
    <row r="224" spans="2:2" x14ac:dyDescent="0.2">
      <c r="B224" s="48"/>
    </row>
    <row r="225" spans="2:2" x14ac:dyDescent="0.2">
      <c r="B225" s="48"/>
    </row>
    <row r="226" spans="2:2" x14ac:dyDescent="0.2">
      <c r="B226" s="48"/>
    </row>
    <row r="227" spans="2:2" x14ac:dyDescent="0.2">
      <c r="B227" s="48"/>
    </row>
    <row r="228" spans="2:2" x14ac:dyDescent="0.2">
      <c r="B228" s="48"/>
    </row>
    <row r="229" spans="2:2" x14ac:dyDescent="0.2">
      <c r="B229" s="48"/>
    </row>
    <row r="230" spans="2:2" x14ac:dyDescent="0.2">
      <c r="B230" s="48"/>
    </row>
    <row r="231" spans="2:2" x14ac:dyDescent="0.2">
      <c r="B231" s="48"/>
    </row>
    <row r="232" spans="2:2" x14ac:dyDescent="0.2">
      <c r="B232" s="48"/>
    </row>
    <row r="233" spans="2:2" x14ac:dyDescent="0.2">
      <c r="B233" s="48"/>
    </row>
    <row r="234" spans="2:2" x14ac:dyDescent="0.2">
      <c r="B234" s="48"/>
    </row>
    <row r="235" spans="2:2" x14ac:dyDescent="0.2">
      <c r="B235" s="48"/>
    </row>
    <row r="236" spans="2:2" x14ac:dyDescent="0.2">
      <c r="B236" s="48"/>
    </row>
    <row r="237" spans="2:2" x14ac:dyDescent="0.2">
      <c r="B237" s="48"/>
    </row>
    <row r="238" spans="2:2" x14ac:dyDescent="0.2">
      <c r="B238" s="48"/>
    </row>
    <row r="239" spans="2:2" x14ac:dyDescent="0.2">
      <c r="B239" s="48"/>
    </row>
    <row r="240" spans="2:2" x14ac:dyDescent="0.2">
      <c r="B240" s="48"/>
    </row>
    <row r="241" spans="2:2" x14ac:dyDescent="0.2">
      <c r="B241" s="48"/>
    </row>
    <row r="242" spans="2:2" x14ac:dyDescent="0.2">
      <c r="B242" s="48"/>
    </row>
    <row r="243" spans="2:2" x14ac:dyDescent="0.2">
      <c r="B243" s="48"/>
    </row>
    <row r="244" spans="2:2" x14ac:dyDescent="0.2">
      <c r="B244" s="48"/>
    </row>
    <row r="245" spans="2:2" x14ac:dyDescent="0.2">
      <c r="B245" s="48"/>
    </row>
    <row r="246" spans="2:2" x14ac:dyDescent="0.2">
      <c r="B246" s="48"/>
    </row>
    <row r="247" spans="2:2" x14ac:dyDescent="0.2">
      <c r="B247" s="48"/>
    </row>
    <row r="248" spans="2:2" x14ac:dyDescent="0.2">
      <c r="B248" s="48"/>
    </row>
    <row r="249" spans="2:2" x14ac:dyDescent="0.2">
      <c r="B249" s="48"/>
    </row>
    <row r="250" spans="2:2" x14ac:dyDescent="0.2">
      <c r="B250" s="48"/>
    </row>
    <row r="251" spans="2:2" x14ac:dyDescent="0.2">
      <c r="B251" s="48"/>
    </row>
    <row r="252" spans="2:2" x14ac:dyDescent="0.2">
      <c r="B252" s="48"/>
    </row>
    <row r="253" spans="2:2" x14ac:dyDescent="0.2">
      <c r="B253" s="48"/>
    </row>
    <row r="254" spans="2:2" x14ac:dyDescent="0.2">
      <c r="B254" s="48"/>
    </row>
    <row r="255" spans="2:2" x14ac:dyDescent="0.2">
      <c r="B255" s="48"/>
    </row>
    <row r="256" spans="2:2" x14ac:dyDescent="0.2">
      <c r="B256" s="48"/>
    </row>
    <row r="257" spans="2:2" x14ac:dyDescent="0.2">
      <c r="B257" s="48"/>
    </row>
    <row r="258" spans="2:2" x14ac:dyDescent="0.2">
      <c r="B258" s="48"/>
    </row>
    <row r="259" spans="2:2" x14ac:dyDescent="0.2">
      <c r="B259" s="48"/>
    </row>
    <row r="260" spans="2:2" x14ac:dyDescent="0.2">
      <c r="B260" s="48"/>
    </row>
    <row r="261" spans="2:2" x14ac:dyDescent="0.2">
      <c r="B261" s="48"/>
    </row>
    <row r="262" spans="2:2" x14ac:dyDescent="0.2">
      <c r="B262" s="48"/>
    </row>
    <row r="263" spans="2:2" x14ac:dyDescent="0.2">
      <c r="B263" s="48"/>
    </row>
    <row r="264" spans="2:2" x14ac:dyDescent="0.2">
      <c r="B264" s="48"/>
    </row>
    <row r="265" spans="2:2" x14ac:dyDescent="0.2">
      <c r="B265" s="48"/>
    </row>
    <row r="266" spans="2:2" x14ac:dyDescent="0.2">
      <c r="B266" s="48"/>
    </row>
    <row r="267" spans="2:2" x14ac:dyDescent="0.2">
      <c r="B267" s="48"/>
    </row>
    <row r="268" spans="2:2" x14ac:dyDescent="0.2">
      <c r="B268" s="48"/>
    </row>
    <row r="269" spans="2:2" x14ac:dyDescent="0.2">
      <c r="B269" s="48"/>
    </row>
    <row r="270" spans="2:2" x14ac:dyDescent="0.2">
      <c r="B270" s="48"/>
    </row>
    <row r="271" spans="2:2" x14ac:dyDescent="0.2">
      <c r="B271" s="48"/>
    </row>
    <row r="272" spans="2:2" x14ac:dyDescent="0.2">
      <c r="B272" s="48"/>
    </row>
    <row r="273" spans="2:2" x14ac:dyDescent="0.2">
      <c r="B273" s="48"/>
    </row>
    <row r="274" spans="2:2" x14ac:dyDescent="0.2">
      <c r="B274" s="48"/>
    </row>
    <row r="275" spans="2:2" x14ac:dyDescent="0.2">
      <c r="B275" s="48"/>
    </row>
    <row r="276" spans="2:2" x14ac:dyDescent="0.2">
      <c r="B276" s="48"/>
    </row>
    <row r="277" spans="2:2" x14ac:dyDescent="0.2">
      <c r="B277" s="48"/>
    </row>
    <row r="278" spans="2:2" x14ac:dyDescent="0.2">
      <c r="B278" s="48"/>
    </row>
    <row r="279" spans="2:2" x14ac:dyDescent="0.2">
      <c r="B279" s="48"/>
    </row>
    <row r="280" spans="2:2" x14ac:dyDescent="0.2">
      <c r="B280" s="48"/>
    </row>
    <row r="281" spans="2:2" x14ac:dyDescent="0.2">
      <c r="B281" s="48"/>
    </row>
    <row r="282" spans="2:2" x14ac:dyDescent="0.2">
      <c r="B282" s="48"/>
    </row>
    <row r="283" spans="2:2" x14ac:dyDescent="0.2">
      <c r="B283" s="48"/>
    </row>
    <row r="284" spans="2:2" x14ac:dyDescent="0.2">
      <c r="B284" s="48"/>
    </row>
    <row r="285" spans="2:2" x14ac:dyDescent="0.2">
      <c r="B285" s="48"/>
    </row>
    <row r="286" spans="2:2" x14ac:dyDescent="0.2">
      <c r="B286" s="48"/>
    </row>
    <row r="287" spans="2:2" x14ac:dyDescent="0.2">
      <c r="B287" s="48"/>
    </row>
    <row r="288" spans="2:2" x14ac:dyDescent="0.2">
      <c r="B288" s="48"/>
    </row>
    <row r="289" spans="2:2" x14ac:dyDescent="0.2">
      <c r="B289" s="48"/>
    </row>
    <row r="290" spans="2:2" x14ac:dyDescent="0.2">
      <c r="B290" s="48"/>
    </row>
    <row r="291" spans="2:2" x14ac:dyDescent="0.2">
      <c r="B291" s="48"/>
    </row>
    <row r="292" spans="2:2" x14ac:dyDescent="0.2">
      <c r="B292" s="48"/>
    </row>
    <row r="293" spans="2:2" x14ac:dyDescent="0.2">
      <c r="B293" s="48"/>
    </row>
    <row r="294" spans="2:2" x14ac:dyDescent="0.2">
      <c r="B294" s="48"/>
    </row>
    <row r="295" spans="2:2" x14ac:dyDescent="0.2">
      <c r="B295" s="48"/>
    </row>
    <row r="296" spans="2:2" x14ac:dyDescent="0.2">
      <c r="B296" s="48"/>
    </row>
    <row r="297" spans="2:2" x14ac:dyDescent="0.2">
      <c r="B297" s="48"/>
    </row>
    <row r="298" spans="2:2" x14ac:dyDescent="0.2">
      <c r="B298" s="48"/>
    </row>
    <row r="299" spans="2:2" x14ac:dyDescent="0.2">
      <c r="B299" s="48"/>
    </row>
    <row r="300" spans="2:2" x14ac:dyDescent="0.2">
      <c r="B300" s="48"/>
    </row>
    <row r="301" spans="2:2" x14ac:dyDescent="0.2">
      <c r="B301" s="48"/>
    </row>
    <row r="302" spans="2:2" x14ac:dyDescent="0.2">
      <c r="B302" s="48"/>
    </row>
    <row r="303" spans="2:2" x14ac:dyDescent="0.2">
      <c r="B303" s="48"/>
    </row>
    <row r="304" spans="2:2" x14ac:dyDescent="0.2">
      <c r="B304" s="48"/>
    </row>
    <row r="305" spans="2:2" x14ac:dyDescent="0.2">
      <c r="B305" s="48"/>
    </row>
    <row r="306" spans="2:2" x14ac:dyDescent="0.2">
      <c r="B306" s="48"/>
    </row>
    <row r="307" spans="2:2" x14ac:dyDescent="0.2">
      <c r="B307" s="48"/>
    </row>
    <row r="308" spans="2:2" x14ac:dyDescent="0.2">
      <c r="B308" s="48"/>
    </row>
    <row r="309" spans="2:2" x14ac:dyDescent="0.2">
      <c r="B309" s="48"/>
    </row>
    <row r="310" spans="2:2" x14ac:dyDescent="0.2">
      <c r="B310" s="48"/>
    </row>
    <row r="311" spans="2:2" x14ac:dyDescent="0.2">
      <c r="B311" s="48"/>
    </row>
    <row r="312" spans="2:2" x14ac:dyDescent="0.2">
      <c r="B312" s="48"/>
    </row>
    <row r="313" spans="2:2" x14ac:dyDescent="0.2">
      <c r="B313" s="48"/>
    </row>
    <row r="314" spans="2:2" x14ac:dyDescent="0.2">
      <c r="B314" s="48"/>
    </row>
    <row r="315" spans="2:2" x14ac:dyDescent="0.2">
      <c r="B315" s="48"/>
    </row>
    <row r="316" spans="2:2" x14ac:dyDescent="0.2">
      <c r="B316" s="48"/>
    </row>
    <row r="317" spans="2:2" x14ac:dyDescent="0.2">
      <c r="B317" s="48"/>
    </row>
    <row r="318" spans="2:2" x14ac:dyDescent="0.2">
      <c r="B318" s="48"/>
    </row>
    <row r="319" spans="2:2" x14ac:dyDescent="0.2">
      <c r="B319" s="48"/>
    </row>
    <row r="320" spans="2:2" x14ac:dyDescent="0.2">
      <c r="B320" s="48"/>
    </row>
    <row r="321" spans="2:2" x14ac:dyDescent="0.2">
      <c r="B321" s="48"/>
    </row>
    <row r="322" spans="2:2" x14ac:dyDescent="0.2">
      <c r="B322" s="48"/>
    </row>
    <row r="323" spans="2:2" x14ac:dyDescent="0.2">
      <c r="B323" s="48"/>
    </row>
    <row r="324" spans="2:2" x14ac:dyDescent="0.2">
      <c r="B324" s="48"/>
    </row>
    <row r="325" spans="2:2" x14ac:dyDescent="0.2">
      <c r="B325" s="48"/>
    </row>
    <row r="326" spans="2:2" x14ac:dyDescent="0.2">
      <c r="B326" s="48"/>
    </row>
    <row r="327" spans="2:2" x14ac:dyDescent="0.2">
      <c r="B327" s="48"/>
    </row>
    <row r="328" spans="2:2" x14ac:dyDescent="0.2">
      <c r="B328" s="48"/>
    </row>
    <row r="329" spans="2:2" x14ac:dyDescent="0.2">
      <c r="B329" s="48"/>
    </row>
    <row r="330" spans="2:2" x14ac:dyDescent="0.2">
      <c r="B330" s="48"/>
    </row>
    <row r="331" spans="2:2" x14ac:dyDescent="0.2">
      <c r="B331" s="48"/>
    </row>
    <row r="332" spans="2:2" x14ac:dyDescent="0.2">
      <c r="B332" s="48"/>
    </row>
    <row r="333" spans="2:2" x14ac:dyDescent="0.2">
      <c r="B333" s="48"/>
    </row>
    <row r="334" spans="2:2" x14ac:dyDescent="0.2">
      <c r="B334" s="48"/>
    </row>
    <row r="335" spans="2:2" x14ac:dyDescent="0.2">
      <c r="B335" s="48"/>
    </row>
    <row r="336" spans="2:2" x14ac:dyDescent="0.2">
      <c r="B336" s="48"/>
    </row>
    <row r="337" spans="2:2" x14ac:dyDescent="0.2">
      <c r="B337" s="48"/>
    </row>
    <row r="338" spans="2:2" x14ac:dyDescent="0.2">
      <c r="B338" s="48"/>
    </row>
    <row r="339" spans="2:2" x14ac:dyDescent="0.2">
      <c r="B339" s="48"/>
    </row>
    <row r="340" spans="2:2" x14ac:dyDescent="0.2">
      <c r="B340" s="48"/>
    </row>
    <row r="341" spans="2:2" x14ac:dyDescent="0.2">
      <c r="B341" s="48"/>
    </row>
    <row r="342" spans="2:2" x14ac:dyDescent="0.2">
      <c r="B342" s="48"/>
    </row>
    <row r="343" spans="2:2" x14ac:dyDescent="0.2">
      <c r="B343" s="48"/>
    </row>
    <row r="344" spans="2:2" x14ac:dyDescent="0.2">
      <c r="B344" s="48"/>
    </row>
    <row r="345" spans="2:2" x14ac:dyDescent="0.2">
      <c r="B345" s="48"/>
    </row>
    <row r="346" spans="2:2" x14ac:dyDescent="0.2">
      <c r="B346" s="48"/>
    </row>
    <row r="347" spans="2:2" x14ac:dyDescent="0.2">
      <c r="B347" s="48"/>
    </row>
    <row r="348" spans="2:2" x14ac:dyDescent="0.2">
      <c r="B348" s="48"/>
    </row>
    <row r="349" spans="2:2" x14ac:dyDescent="0.2">
      <c r="B349" s="48"/>
    </row>
    <row r="350" spans="2:2" x14ac:dyDescent="0.2">
      <c r="B350" s="48"/>
    </row>
    <row r="351" spans="2:2" x14ac:dyDescent="0.2">
      <c r="B351" s="48"/>
    </row>
    <row r="352" spans="2:2" x14ac:dyDescent="0.2">
      <c r="B352" s="48"/>
    </row>
    <row r="353" spans="2:2" x14ac:dyDescent="0.2">
      <c r="B353" s="48"/>
    </row>
    <row r="354" spans="2:2" x14ac:dyDescent="0.2">
      <c r="B354" s="48"/>
    </row>
    <row r="355" spans="2:2" x14ac:dyDescent="0.2">
      <c r="B355" s="48"/>
    </row>
    <row r="356" spans="2:2" x14ac:dyDescent="0.2">
      <c r="B356" s="48"/>
    </row>
    <row r="357" spans="2:2" x14ac:dyDescent="0.2">
      <c r="B357" s="48"/>
    </row>
    <row r="358" spans="2:2" x14ac:dyDescent="0.2">
      <c r="B358" s="48"/>
    </row>
    <row r="359" spans="2:2" x14ac:dyDescent="0.2">
      <c r="B359" s="48"/>
    </row>
    <row r="360" spans="2:2" x14ac:dyDescent="0.2">
      <c r="B360" s="48"/>
    </row>
    <row r="361" spans="2:2" x14ac:dyDescent="0.2">
      <c r="B361" s="48"/>
    </row>
    <row r="362" spans="2:2" x14ac:dyDescent="0.2">
      <c r="B362" s="48"/>
    </row>
    <row r="363" spans="2:2" x14ac:dyDescent="0.2">
      <c r="B363" s="48"/>
    </row>
    <row r="364" spans="2:2" x14ac:dyDescent="0.2">
      <c r="B364" s="48"/>
    </row>
    <row r="365" spans="2:2" x14ac:dyDescent="0.2">
      <c r="B365" s="48"/>
    </row>
    <row r="366" spans="2:2" x14ac:dyDescent="0.2">
      <c r="B366" s="48"/>
    </row>
    <row r="367" spans="2:2" x14ac:dyDescent="0.2">
      <c r="B367" s="48"/>
    </row>
    <row r="368" spans="2:2" x14ac:dyDescent="0.2">
      <c r="B368" s="48"/>
    </row>
    <row r="369" spans="2:2" x14ac:dyDescent="0.2">
      <c r="B369" s="48"/>
    </row>
    <row r="370" spans="2:2" x14ac:dyDescent="0.2">
      <c r="B370" s="48"/>
    </row>
    <row r="371" spans="2:2" x14ac:dyDescent="0.2">
      <c r="B371" s="48"/>
    </row>
    <row r="372" spans="2:2" x14ac:dyDescent="0.2">
      <c r="B372" s="48"/>
    </row>
    <row r="373" spans="2:2" x14ac:dyDescent="0.2">
      <c r="B373" s="48"/>
    </row>
    <row r="374" spans="2:2" x14ac:dyDescent="0.2">
      <c r="B374" s="48"/>
    </row>
    <row r="375" spans="2:2" x14ac:dyDescent="0.2">
      <c r="B375" s="48"/>
    </row>
    <row r="376" spans="2:2" x14ac:dyDescent="0.2">
      <c r="B376" s="48"/>
    </row>
    <row r="377" spans="2:2" x14ac:dyDescent="0.2">
      <c r="B377" s="48"/>
    </row>
    <row r="378" spans="2:2" x14ac:dyDescent="0.2">
      <c r="B378" s="48"/>
    </row>
    <row r="379" spans="2:2" x14ac:dyDescent="0.2">
      <c r="B379" s="48"/>
    </row>
    <row r="380" spans="2:2" x14ac:dyDescent="0.2">
      <c r="B380" s="48"/>
    </row>
    <row r="381" spans="2:2" x14ac:dyDescent="0.2">
      <c r="B381" s="48"/>
    </row>
    <row r="382" spans="2:2" x14ac:dyDescent="0.2">
      <c r="B382" s="48"/>
    </row>
    <row r="383" spans="2:2" x14ac:dyDescent="0.2">
      <c r="B383" s="48"/>
    </row>
    <row r="384" spans="2:2" x14ac:dyDescent="0.2">
      <c r="B384" s="48"/>
    </row>
    <row r="385" spans="2:2" x14ac:dyDescent="0.2">
      <c r="B385" s="48"/>
    </row>
    <row r="386" spans="2:2" x14ac:dyDescent="0.2">
      <c r="B386" s="48"/>
    </row>
    <row r="387" spans="2:2" x14ac:dyDescent="0.2">
      <c r="B387" s="48"/>
    </row>
    <row r="388" spans="2:2" x14ac:dyDescent="0.2">
      <c r="B388" s="48"/>
    </row>
    <row r="389" spans="2:2" x14ac:dyDescent="0.2">
      <c r="B389" s="48"/>
    </row>
    <row r="390" spans="2:2" x14ac:dyDescent="0.2">
      <c r="B390" s="48"/>
    </row>
    <row r="391" spans="2:2" x14ac:dyDescent="0.2">
      <c r="B391" s="48"/>
    </row>
    <row r="392" spans="2:2" x14ac:dyDescent="0.2">
      <c r="B392" s="48"/>
    </row>
    <row r="393" spans="2:2" x14ac:dyDescent="0.2">
      <c r="B393" s="48"/>
    </row>
    <row r="394" spans="2:2" x14ac:dyDescent="0.2">
      <c r="B394" s="48"/>
    </row>
    <row r="395" spans="2:2" x14ac:dyDescent="0.2">
      <c r="B395" s="48"/>
    </row>
    <row r="396" spans="2:2" x14ac:dyDescent="0.2">
      <c r="B396" s="48"/>
    </row>
    <row r="397" spans="2:2" x14ac:dyDescent="0.2">
      <c r="B397" s="48"/>
    </row>
    <row r="398" spans="2:2" x14ac:dyDescent="0.2">
      <c r="B398" s="48"/>
    </row>
    <row r="399" spans="2:2" x14ac:dyDescent="0.2">
      <c r="B399" s="48"/>
    </row>
    <row r="400" spans="2:2" x14ac:dyDescent="0.2">
      <c r="B400" s="48"/>
    </row>
    <row r="401" spans="2:2" x14ac:dyDescent="0.2">
      <c r="B401" s="48"/>
    </row>
    <row r="402" spans="2:2" x14ac:dyDescent="0.2">
      <c r="B402" s="48"/>
    </row>
    <row r="403" spans="2:2" x14ac:dyDescent="0.2">
      <c r="B403" s="48"/>
    </row>
    <row r="404" spans="2:2" x14ac:dyDescent="0.2">
      <c r="B404" s="48"/>
    </row>
    <row r="405" spans="2:2" x14ac:dyDescent="0.2">
      <c r="B405" s="48"/>
    </row>
    <row r="406" spans="2:2" x14ac:dyDescent="0.2">
      <c r="B406" s="48"/>
    </row>
    <row r="407" spans="2:2" x14ac:dyDescent="0.2">
      <c r="B407" s="48"/>
    </row>
    <row r="408" spans="2:2" x14ac:dyDescent="0.2">
      <c r="B408" s="48"/>
    </row>
    <row r="409" spans="2:2" x14ac:dyDescent="0.2">
      <c r="B409" s="48"/>
    </row>
    <row r="410" spans="2:2" x14ac:dyDescent="0.2">
      <c r="B410" s="48"/>
    </row>
    <row r="411" spans="2:2" x14ac:dyDescent="0.2">
      <c r="B411" s="48"/>
    </row>
    <row r="412" spans="2:2" x14ac:dyDescent="0.2">
      <c r="B412" s="48"/>
    </row>
    <row r="413" spans="2:2" x14ac:dyDescent="0.2">
      <c r="B413" s="48"/>
    </row>
    <row r="414" spans="2:2" x14ac:dyDescent="0.2">
      <c r="B414" s="48"/>
    </row>
    <row r="415" spans="2:2" x14ac:dyDescent="0.2">
      <c r="B415" s="48"/>
    </row>
    <row r="416" spans="2:2" x14ac:dyDescent="0.2">
      <c r="B416" s="48"/>
    </row>
    <row r="417" spans="2:2" x14ac:dyDescent="0.2">
      <c r="B417" s="48"/>
    </row>
    <row r="418" spans="2:2" x14ac:dyDescent="0.2">
      <c r="B418" s="48"/>
    </row>
    <row r="419" spans="2:2" x14ac:dyDescent="0.2">
      <c r="B419" s="48"/>
    </row>
    <row r="420" spans="2:2" x14ac:dyDescent="0.2">
      <c r="B420" s="48"/>
    </row>
    <row r="421" spans="2:2" x14ac:dyDescent="0.2">
      <c r="B421" s="48"/>
    </row>
    <row r="422" spans="2:2" x14ac:dyDescent="0.2">
      <c r="B422" s="48"/>
    </row>
    <row r="423" spans="2:2" x14ac:dyDescent="0.2">
      <c r="B423" s="48"/>
    </row>
    <row r="424" spans="2:2" x14ac:dyDescent="0.2">
      <c r="B424" s="48"/>
    </row>
    <row r="425" spans="2:2" x14ac:dyDescent="0.2">
      <c r="B425" s="48"/>
    </row>
    <row r="426" spans="2:2" x14ac:dyDescent="0.2">
      <c r="B426" s="48"/>
    </row>
    <row r="427" spans="2:2" x14ac:dyDescent="0.2">
      <c r="B427" s="48"/>
    </row>
    <row r="428" spans="2:2" x14ac:dyDescent="0.2">
      <c r="B428" s="48"/>
    </row>
    <row r="429" spans="2:2" x14ac:dyDescent="0.2">
      <c r="B429" s="48"/>
    </row>
    <row r="430" spans="2:2" x14ac:dyDescent="0.2">
      <c r="B430" s="48"/>
    </row>
    <row r="431" spans="2:2" x14ac:dyDescent="0.2">
      <c r="B431" s="48"/>
    </row>
    <row r="432" spans="2:2" x14ac:dyDescent="0.2">
      <c r="B432" s="48"/>
    </row>
    <row r="433" spans="2:2" x14ac:dyDescent="0.2">
      <c r="B433" s="48"/>
    </row>
    <row r="434" spans="2:2" x14ac:dyDescent="0.2">
      <c r="B434" s="48"/>
    </row>
    <row r="435" spans="2:2" x14ac:dyDescent="0.2">
      <c r="B435" s="48"/>
    </row>
    <row r="436" spans="2:2" x14ac:dyDescent="0.2">
      <c r="B436" s="48"/>
    </row>
    <row r="437" spans="2:2" x14ac:dyDescent="0.2">
      <c r="B437" s="48"/>
    </row>
    <row r="438" spans="2:2" x14ac:dyDescent="0.2">
      <c r="B438" s="48"/>
    </row>
    <row r="439" spans="2:2" x14ac:dyDescent="0.2">
      <c r="B439" s="48"/>
    </row>
    <row r="440" spans="2:2" x14ac:dyDescent="0.2">
      <c r="B440" s="48"/>
    </row>
    <row r="441" spans="2:2" x14ac:dyDescent="0.2">
      <c r="B441" s="48"/>
    </row>
    <row r="442" spans="2:2" x14ac:dyDescent="0.2">
      <c r="B442" s="48"/>
    </row>
    <row r="443" spans="2:2" x14ac:dyDescent="0.2">
      <c r="B443" s="48"/>
    </row>
    <row r="444" spans="2:2" x14ac:dyDescent="0.2">
      <c r="B444" s="48"/>
    </row>
    <row r="445" spans="2:2" x14ac:dyDescent="0.2">
      <c r="B445" s="48"/>
    </row>
    <row r="446" spans="2:2" x14ac:dyDescent="0.2">
      <c r="B446" s="48"/>
    </row>
    <row r="447" spans="2:2" x14ac:dyDescent="0.2">
      <c r="B447" s="48"/>
    </row>
    <row r="448" spans="2:2" x14ac:dyDescent="0.2">
      <c r="B448" s="48"/>
    </row>
    <row r="449" spans="2:2" x14ac:dyDescent="0.2">
      <c r="B449" s="48"/>
    </row>
    <row r="450" spans="2:2" x14ac:dyDescent="0.2">
      <c r="B450" s="48"/>
    </row>
    <row r="451" spans="2:2" x14ac:dyDescent="0.2">
      <c r="B451" s="48"/>
    </row>
    <row r="452" spans="2:2" x14ac:dyDescent="0.2">
      <c r="B452" s="48"/>
    </row>
    <row r="453" spans="2:2" x14ac:dyDescent="0.2">
      <c r="B453" s="48"/>
    </row>
    <row r="454" spans="2:2" x14ac:dyDescent="0.2">
      <c r="B454" s="48"/>
    </row>
    <row r="455" spans="2:2" x14ac:dyDescent="0.2">
      <c r="B455" s="48"/>
    </row>
    <row r="456" spans="2:2" x14ac:dyDescent="0.2">
      <c r="B456" s="48"/>
    </row>
    <row r="457" spans="2:2" x14ac:dyDescent="0.2">
      <c r="B457" s="48"/>
    </row>
    <row r="458" spans="2:2" x14ac:dyDescent="0.2">
      <c r="B458" s="48"/>
    </row>
    <row r="459" spans="2:2" x14ac:dyDescent="0.2">
      <c r="B459" s="48"/>
    </row>
    <row r="460" spans="2:2" x14ac:dyDescent="0.2">
      <c r="B460" s="48"/>
    </row>
    <row r="461" spans="2:2" x14ac:dyDescent="0.2">
      <c r="B461" s="48"/>
    </row>
    <row r="462" spans="2:2" x14ac:dyDescent="0.2">
      <c r="B462" s="48"/>
    </row>
    <row r="463" spans="2:2" x14ac:dyDescent="0.2">
      <c r="B463" s="48"/>
    </row>
    <row r="464" spans="2:2" x14ac:dyDescent="0.2">
      <c r="B464" s="48"/>
    </row>
    <row r="465" spans="2:2" x14ac:dyDescent="0.2">
      <c r="B465" s="48"/>
    </row>
    <row r="466" spans="2:2" x14ac:dyDescent="0.2">
      <c r="B466" s="48"/>
    </row>
    <row r="467" spans="2:2" x14ac:dyDescent="0.2">
      <c r="B467" s="48"/>
    </row>
    <row r="468" spans="2:2" x14ac:dyDescent="0.2">
      <c r="B468" s="48"/>
    </row>
    <row r="469" spans="2:2" x14ac:dyDescent="0.2">
      <c r="B469" s="48"/>
    </row>
    <row r="470" spans="2:2" x14ac:dyDescent="0.2">
      <c r="B470" s="48"/>
    </row>
    <row r="471" spans="2:2" x14ac:dyDescent="0.2">
      <c r="B471" s="48"/>
    </row>
    <row r="472" spans="2:2" x14ac:dyDescent="0.2">
      <c r="B472" s="48"/>
    </row>
    <row r="473" spans="2:2" x14ac:dyDescent="0.2">
      <c r="B473" s="48"/>
    </row>
    <row r="474" spans="2:2" x14ac:dyDescent="0.2">
      <c r="B474" s="48"/>
    </row>
    <row r="475" spans="2:2" x14ac:dyDescent="0.2">
      <c r="B475" s="48"/>
    </row>
  </sheetData>
  <mergeCells count="17">
    <mergeCell ref="G6:G8"/>
    <mergeCell ref="H6:H8"/>
    <mergeCell ref="A2:I2"/>
    <mergeCell ref="A3:I3"/>
    <mergeCell ref="A5:A8"/>
    <mergeCell ref="B5:B8"/>
    <mergeCell ref="C5:E7"/>
    <mergeCell ref="F5:F8"/>
    <mergeCell ref="G5:H5"/>
    <mergeCell ref="I5:I8"/>
    <mergeCell ref="A30:F30"/>
    <mergeCell ref="A32:I32"/>
    <mergeCell ref="A10:I10"/>
    <mergeCell ref="A11:I11"/>
    <mergeCell ref="A12:I12"/>
    <mergeCell ref="A21:I21"/>
    <mergeCell ref="A26:I26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scale="44" fitToWidth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topLeftCell="A4" zoomScale="60" workbookViewId="0">
      <selection activeCell="H24" sqref="H24"/>
    </sheetView>
  </sheetViews>
  <sheetFormatPr defaultRowHeight="12.75" x14ac:dyDescent="0.2"/>
  <cols>
    <col min="1" max="1" width="5.5703125" customWidth="1"/>
    <col min="2" max="2" width="43.28515625" customWidth="1"/>
    <col min="3" max="3" width="22.7109375" customWidth="1"/>
    <col min="4" max="4" width="23.42578125" customWidth="1"/>
    <col min="5" max="5" width="22.42578125" customWidth="1"/>
    <col min="6" max="6" width="21.28515625" customWidth="1"/>
    <col min="7" max="7" width="26.28515625" customWidth="1"/>
    <col min="8" max="8" width="26.7109375" customWidth="1"/>
  </cols>
  <sheetData>
    <row r="1" spans="1:9" ht="26.25" customHeight="1" x14ac:dyDescent="0.2">
      <c r="G1" s="97"/>
      <c r="H1" s="156" t="s">
        <v>188</v>
      </c>
      <c r="I1" s="93"/>
    </row>
    <row r="3" spans="1:9" ht="76.5" customHeight="1" x14ac:dyDescent="0.2">
      <c r="A3" s="288" t="s">
        <v>242</v>
      </c>
      <c r="B3" s="288"/>
      <c r="C3" s="288"/>
      <c r="D3" s="288"/>
      <c r="E3" s="288"/>
      <c r="F3" s="288"/>
      <c r="G3" s="288"/>
      <c r="H3" s="288"/>
    </row>
    <row r="4" spans="1:9" ht="29.25" customHeight="1" x14ac:dyDescent="0.2">
      <c r="A4" s="94"/>
      <c r="B4" s="94"/>
      <c r="C4" s="94"/>
      <c r="D4" s="95"/>
      <c r="E4" s="95"/>
      <c r="F4" s="95"/>
      <c r="G4" s="95"/>
    </row>
    <row r="5" spans="1:9" ht="111" customHeight="1" x14ac:dyDescent="0.2">
      <c r="A5" s="140" t="s">
        <v>177</v>
      </c>
      <c r="B5" s="140" t="s">
        <v>178</v>
      </c>
      <c r="C5" s="140" t="s">
        <v>179</v>
      </c>
      <c r="D5" s="140" t="s">
        <v>186</v>
      </c>
      <c r="E5" s="140" t="s">
        <v>183</v>
      </c>
      <c r="F5" s="140" t="s">
        <v>180</v>
      </c>
      <c r="G5" s="140" t="s">
        <v>184</v>
      </c>
      <c r="H5" s="140" t="s">
        <v>185</v>
      </c>
    </row>
    <row r="6" spans="1:9" ht="33" customHeight="1" x14ac:dyDescent="0.2">
      <c r="A6" s="289">
        <v>1</v>
      </c>
      <c r="B6" s="302" t="s">
        <v>241</v>
      </c>
      <c r="C6" s="302" t="s">
        <v>181</v>
      </c>
      <c r="D6" s="303" t="s">
        <v>243</v>
      </c>
      <c r="E6" s="297" t="s">
        <v>246</v>
      </c>
      <c r="F6" s="299">
        <v>50</v>
      </c>
      <c r="G6" s="299">
        <v>10</v>
      </c>
      <c r="H6" s="294" t="s">
        <v>244</v>
      </c>
    </row>
    <row r="7" spans="1:9" ht="18" customHeight="1" x14ac:dyDescent="0.2">
      <c r="A7" s="289"/>
      <c r="B7" s="290"/>
      <c r="C7" s="290"/>
      <c r="D7" s="292"/>
      <c r="E7" s="297"/>
      <c r="F7" s="300"/>
      <c r="G7" s="300"/>
      <c r="H7" s="295"/>
    </row>
    <row r="8" spans="1:9" ht="148.5" customHeight="1" x14ac:dyDescent="0.2">
      <c r="A8" s="289"/>
      <c r="B8" s="290"/>
      <c r="C8" s="290"/>
      <c r="D8" s="292"/>
      <c r="E8" s="297"/>
      <c r="F8" s="300"/>
      <c r="G8" s="300"/>
      <c r="H8" s="295"/>
    </row>
    <row r="9" spans="1:9" ht="18" hidden="1" customHeight="1" x14ac:dyDescent="0.2">
      <c r="A9" s="289"/>
      <c r="B9" s="290"/>
      <c r="C9" s="290"/>
      <c r="D9" s="292"/>
      <c r="E9" s="303" t="s">
        <v>245</v>
      </c>
      <c r="F9" s="300"/>
      <c r="G9" s="300"/>
      <c r="H9" s="295"/>
    </row>
    <row r="10" spans="1:9" ht="16.5" hidden="1" customHeight="1" x14ac:dyDescent="0.2">
      <c r="A10" s="289"/>
      <c r="B10" s="291"/>
      <c r="C10" s="291"/>
      <c r="D10" s="293"/>
      <c r="E10" s="292"/>
      <c r="F10" s="301"/>
      <c r="G10" s="301"/>
      <c r="H10" s="296"/>
    </row>
    <row r="11" spans="1:9" ht="18" hidden="1" customHeight="1" x14ac:dyDescent="0.2">
      <c r="A11" s="289"/>
      <c r="B11" s="290"/>
      <c r="C11" s="290"/>
      <c r="D11" s="292"/>
      <c r="E11" s="293"/>
      <c r="F11" s="300"/>
      <c r="G11" s="300"/>
      <c r="H11" s="295"/>
    </row>
    <row r="12" spans="1:9" ht="18" hidden="1" customHeight="1" x14ac:dyDescent="0.2">
      <c r="A12" s="289"/>
      <c r="B12" s="291" t="s">
        <v>182</v>
      </c>
      <c r="C12" s="291"/>
      <c r="D12" s="293"/>
      <c r="E12" s="139"/>
      <c r="F12" s="301"/>
      <c r="G12" s="301"/>
      <c r="H12" s="296"/>
    </row>
    <row r="13" spans="1:9" ht="27.75" customHeight="1" x14ac:dyDescent="0.25">
      <c r="A13" s="298" t="s">
        <v>99</v>
      </c>
      <c r="B13" s="298"/>
      <c r="C13" s="298"/>
      <c r="D13" s="298"/>
      <c r="E13" s="138"/>
      <c r="F13" s="167">
        <v>50</v>
      </c>
      <c r="G13" s="167">
        <v>10</v>
      </c>
      <c r="H13" s="96"/>
    </row>
  </sheetData>
  <mergeCells count="18">
    <mergeCell ref="A13:D13"/>
    <mergeCell ref="F6:F10"/>
    <mergeCell ref="G6:G10"/>
    <mergeCell ref="F11:F12"/>
    <mergeCell ref="G11:G12"/>
    <mergeCell ref="A6:A10"/>
    <mergeCell ref="B6:B10"/>
    <mergeCell ref="C6:C10"/>
    <mergeCell ref="D6:D10"/>
    <mergeCell ref="E9:E11"/>
    <mergeCell ref="A3:H3"/>
    <mergeCell ref="A11:A12"/>
    <mergeCell ref="B11:B12"/>
    <mergeCell ref="C11:C12"/>
    <mergeCell ref="D11:D12"/>
    <mergeCell ref="H6:H10"/>
    <mergeCell ref="H11:H12"/>
    <mergeCell ref="E6:E8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75" zoomScaleNormal="75" workbookViewId="0">
      <selection activeCell="S15" sqref="S15"/>
    </sheetView>
  </sheetViews>
  <sheetFormatPr defaultRowHeight="12.75" x14ac:dyDescent="0.2"/>
  <sheetData>
    <row r="1" spans="1:14" ht="18.75" x14ac:dyDescent="0.2">
      <c r="L1" s="305" t="s">
        <v>220</v>
      </c>
      <c r="M1" s="305"/>
      <c r="N1" s="305"/>
    </row>
    <row r="2" spans="1:14" ht="18.75" x14ac:dyDescent="0.2">
      <c r="L2" s="157"/>
      <c r="M2" s="157"/>
      <c r="N2" s="157"/>
    </row>
    <row r="3" spans="1:14" ht="38.25" customHeight="1" x14ac:dyDescent="0.3">
      <c r="A3" s="307" t="s">
        <v>124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1:14" ht="16.149999999999999" customHeight="1" x14ac:dyDescent="0.3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ht="101.25" customHeight="1" x14ac:dyDescent="0.2">
      <c r="A5" s="306" t="s">
        <v>123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 ht="34.5" customHeight="1" x14ac:dyDescent="0.2">
      <c r="A6" s="308" t="s">
        <v>122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</row>
    <row r="7" spans="1:14" ht="64.900000000000006" customHeight="1" x14ac:dyDescent="0.2">
      <c r="A7" s="304" t="s">
        <v>157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</row>
    <row r="8" spans="1:14" ht="61.9" customHeight="1" x14ac:dyDescent="0.2">
      <c r="A8" s="304" t="s">
        <v>232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</row>
    <row r="9" spans="1:14" ht="41.45" customHeight="1" x14ac:dyDescent="0.2">
      <c r="A9" s="304" t="s">
        <v>233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</row>
    <row r="10" spans="1:14" ht="58.5" customHeight="1" x14ac:dyDescent="0.2">
      <c r="A10" s="304" t="s">
        <v>214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</row>
    <row r="11" spans="1:14" ht="36.6" customHeight="1" x14ac:dyDescent="0.2">
      <c r="A11" s="304" t="s">
        <v>234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</row>
    <row r="12" spans="1:14" ht="36.6" customHeight="1" x14ac:dyDescent="0.2">
      <c r="A12" s="304" t="s">
        <v>235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</row>
    <row r="13" spans="1:14" ht="60" customHeight="1" x14ac:dyDescent="0.2">
      <c r="A13" s="304" t="s">
        <v>215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</row>
    <row r="14" spans="1:14" ht="36.6" customHeight="1" x14ac:dyDescent="0.2">
      <c r="A14" s="304" t="s">
        <v>216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</row>
    <row r="15" spans="1:14" ht="42" customHeight="1" x14ac:dyDescent="0.2">
      <c r="A15" s="304" t="s">
        <v>217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</row>
    <row r="16" spans="1:14" ht="40.5" customHeight="1" x14ac:dyDescent="0.2">
      <c r="A16" s="310" t="s">
        <v>0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</row>
    <row r="17" spans="1:14" ht="45" customHeight="1" x14ac:dyDescent="0.2">
      <c r="A17" s="304" t="s">
        <v>218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</row>
    <row r="18" spans="1:14" ht="24" customHeight="1" x14ac:dyDescent="0.3">
      <c r="A18" s="311" t="s">
        <v>1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</row>
    <row r="19" spans="1:14" ht="42.75" customHeight="1" x14ac:dyDescent="0.2">
      <c r="A19" s="309" t="s">
        <v>219</v>
      </c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</row>
  </sheetData>
  <mergeCells count="17">
    <mergeCell ref="A9:N9"/>
    <mergeCell ref="A11:N11"/>
    <mergeCell ref="A12:N12"/>
    <mergeCell ref="A10:N10"/>
    <mergeCell ref="A13:N13"/>
    <mergeCell ref="A14:N14"/>
    <mergeCell ref="A19:N19"/>
    <mergeCell ref="A15:N15"/>
    <mergeCell ref="A16:N16"/>
    <mergeCell ref="A17:N17"/>
    <mergeCell ref="A18:N18"/>
    <mergeCell ref="A8:N8"/>
    <mergeCell ref="L1:N1"/>
    <mergeCell ref="A5:N5"/>
    <mergeCell ref="A3:N3"/>
    <mergeCell ref="A6:N6"/>
    <mergeCell ref="A7:N7"/>
  </mergeCells>
  <phoneticPr fontId="18" type="noConversion"/>
  <printOptions horizontalCentered="1"/>
  <pageMargins left="0.78740157480314965" right="0.39370078740157483" top="0.78740157480314965" bottom="0.39370078740157483" header="0" footer="0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Аналит.отчет</vt:lpstr>
      <vt:lpstr>Диагностика</vt:lpstr>
      <vt:lpstr>Расчет ИФО</vt:lpstr>
      <vt:lpstr>Инвест. проекты</vt:lpstr>
      <vt:lpstr>Структура аналитич. записки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2019-12-11T07:42:37Z</cp:lastPrinted>
  <dcterms:created xsi:type="dcterms:W3CDTF">2006-03-06T08:26:24Z</dcterms:created>
  <dcterms:modified xsi:type="dcterms:W3CDTF">2019-12-11T09:03:08Z</dcterms:modified>
</cp:coreProperties>
</file>